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 PC1\Desktop\Downloads\"/>
    </mc:Choice>
  </mc:AlternateContent>
  <xr:revisionPtr revIDLastSave="0" documentId="13_ncr:1_{64EB9376-004A-422D-BA66-0C39A7F182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парақ" sheetId="1" r:id="rId1"/>
  </sheets>
  <externalReferences>
    <externalReference r:id="rId2"/>
  </externalReferences>
  <definedNames>
    <definedName name="_xlnm.Print_Area" localSheetId="0">[1]Лист1!$A$1:$G$467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6" i="1" l="1"/>
  <c r="E130" i="1"/>
  <c r="E127" i="1"/>
  <c r="E125" i="1"/>
  <c r="E197" i="1"/>
  <c r="E193" i="1"/>
  <c r="E191" i="1"/>
  <c r="E189" i="1"/>
  <c r="E187" i="1"/>
  <c r="E185" i="1"/>
  <c r="E183" i="1"/>
  <c r="E181" i="1"/>
  <c r="E420" i="1"/>
  <c r="E453" i="1"/>
  <c r="E452" i="1"/>
  <c r="E451" i="1"/>
  <c r="F283" i="1"/>
  <c r="E273" i="1" l="1"/>
  <c r="E272" i="1"/>
  <c r="E271" i="1"/>
  <c r="E270" i="1"/>
  <c r="E269" i="1"/>
  <c r="E268" i="1"/>
  <c r="E267" i="1"/>
  <c r="E266" i="1"/>
  <c r="E265" i="1"/>
  <c r="E264" i="1"/>
  <c r="E259" i="1"/>
  <c r="E257" i="1"/>
  <c r="E256" i="1"/>
  <c r="E255" i="1"/>
  <c r="E254" i="1"/>
  <c r="E251" i="1"/>
  <c r="E253" i="1"/>
  <c r="E252" i="1"/>
  <c r="E129" i="1"/>
  <c r="E426" i="1"/>
  <c r="E465" i="1" s="1"/>
  <c r="E283" i="1" l="1"/>
  <c r="F465" i="1"/>
  <c r="E162" i="1" l="1"/>
  <c r="E35" i="1" l="1"/>
  <c r="F162" i="1"/>
  <c r="F35" i="1" s="1"/>
</calcChain>
</file>

<file path=xl/sharedStrings.xml><?xml version="1.0" encoding="utf-8"?>
<sst xmlns="http://schemas.openxmlformats.org/spreadsheetml/2006/main" count="760" uniqueCount="161">
  <si>
    <t>Бюджеттік бағдарлама бойынша шығыстар</t>
  </si>
  <si>
    <t>Бюджеттік бағдарлама бойынша жалпы шығыстар</t>
  </si>
  <si>
    <t>мың теңге</t>
  </si>
  <si>
    <t>Ағымдағы жылдың жоспары</t>
  </si>
  <si>
    <t>Жоспарланған кезең</t>
  </si>
  <si>
    <t>Бюджеттік бағдарламаның сипаттамасы (негіздеме):</t>
  </si>
  <si>
    <t>Бюджеттік бағдарламаның түпкілікті нәтижелері:</t>
  </si>
  <si>
    <t>Бюджеттік бағдарламаның мақсаты:</t>
  </si>
  <si>
    <t>Бюджеттік бағдарлама бойынша шығыстар, барлығы</t>
  </si>
  <si>
    <t>ағымдағы/даму</t>
  </si>
  <si>
    <t>Даму</t>
  </si>
  <si>
    <t>Мазмұнына байланысты</t>
  </si>
  <si>
    <t>Жеке</t>
  </si>
  <si>
    <t>Мемлекеттік басқару деңгейіне байланысты</t>
  </si>
  <si>
    <t>Қалалық</t>
  </si>
  <si>
    <t>Оның қалай жүзеге асырылатынына байланысты</t>
  </si>
  <si>
    <t>Бюджеттік инвестицияларды жүзеге асыру</t>
  </si>
  <si>
    <t>Бюджеттік бағдарламаның түрі:</t>
  </si>
  <si>
    <t>Бюджеттiк бағдарламаның нормативтiк негiзi:</t>
  </si>
  <si>
    <t>Бюджеттік бағдарламаның басшысы:</t>
  </si>
  <si>
    <t>Бюджеттік бағдарламаның коды және атауы:</t>
  </si>
  <si>
    <t>бюджеттік бағдарлама әкімшісінің коды және атауы</t>
  </si>
  <si>
    <t>4670501 "Қостанай қаласы әкімдігінің құрылыс бөлімі" мемлекеттік мекемесі</t>
  </si>
  <si>
    <t>БЮДЖЕТТІК БАҒДАРЛАМАСЫ</t>
  </si>
  <si>
    <t>әзірлеу және бекіту (қайта бекіту) қағидаларына</t>
  </si>
  <si>
    <t>бюджеттік бағдарламалар (кіші бағдарламалар) және олардың мазмұнына қойылатын талаптар.</t>
  </si>
  <si>
    <t>Әкімші басшысының бұйрығымен (нұсқауымен) бекітіледі</t>
  </si>
  <si>
    <t>бюджеттік бағдарлама</t>
  </si>
  <si>
    <t>бастап "___" _______________ 20___ж.</t>
  </si>
  <si>
    <t>«Келісілді»</t>
  </si>
  <si>
    <t>Жоғары тұрған басшының бюджеттік бағдарламасының басшысы</t>
  </si>
  <si>
    <t>нысаналы трансферттерді бөлетін бюджет</t>
  </si>
  <si>
    <t>________________________________________________</t>
  </si>
  <si>
    <t>(қолдары, тегі, аты, тегі)</t>
  </si>
  <si>
    <t>М.П.</t>
  </si>
  <si>
    <t>Өлшем бірлігі</t>
  </si>
  <si>
    <t>Мазмұнына байланысты:</t>
  </si>
  <si>
    <t>Ағымдағы/даму</t>
  </si>
  <si>
    <t>Нәтиже көрсеткіші</t>
  </si>
  <si>
    <t>Есепті жыл</t>
  </si>
  <si>
    <t>Бюджеттік бағдарламаның шығыстары</t>
  </si>
  <si>
    <t>Тұрғын үй құрылысын дамыту, халықтың тұрғын үймен қамтылуын қамтамасыз ету</t>
  </si>
  <si>
    <t>Коммуналдық тұрғын үй қоры үшін тұрғын үйді жобалау және (немесе) салу, реконструкциялау</t>
  </si>
  <si>
    <t>Тұрғындардың тұрғын үймен қамтамасыз етілуін қамтамасыз ету</t>
  </si>
  <si>
    <t>Бюджеттік бағдарламаның коды және атауы:</t>
  </si>
  <si>
    <t>Мазмұнына байланысты:</t>
  </si>
  <si>
    <t>Ағымдағы/даму</t>
  </si>
  <si>
    <t>Коммуналдық тұрғын үй қоры үшін тұрғын үйді жобалау және (немесе) салу, реконструкциялау</t>
  </si>
  <si>
    <t>034 «Облыстық бюджеттен ішкі несие есебінен кредиттер»</t>
  </si>
  <si>
    <t>м3</t>
  </si>
  <si>
    <t>м2</t>
  </si>
  <si>
    <t>Қостанай қаласының Юбилейный шағын ауданында РАПҚ бойынша бес қабатты №49 тұрғын үйдің құрылысы</t>
  </si>
  <si>
    <t>Құрылыс-монтаж жұмыстарын жүргізу</t>
  </si>
  <si>
    <t>Құрылыс-монтаж жұмыстарын жүргізу</t>
  </si>
  <si>
    <t>Қостанай қаласы «Қонай» шағынауданының 14-кварталындағы №1 бес қабатты тұрғын үйдің құрылысы</t>
  </si>
  <si>
    <t>Қостанай қаласындағы «Қунай» шағынауданының 14-кварталындағы №2 бес қабатты тұрғын үйдің құрылысы</t>
  </si>
  <si>
    <t>Қостанай қаласындағы «Қонай» шағынауданының 14-кварталындағы №3 бес қабатты тұрғын үйдің құрылысы</t>
  </si>
  <si>
    <t>028 "Облыстық бюджеттен берілетін трансферттер есебінен"</t>
  </si>
  <si>
    <t>ықшамауданында РАПО бойынша 4 қабатты No109 тұрғын үй құрылысы. Қостанайдағы «Береке».</t>
  </si>
  <si>
    <t>ықшамауданында РАПО бойынша 4 қабатты No112 тұрғын үй құрылысы. Қостанайдағы «Береке».</t>
  </si>
  <si>
    <t>ықшамауданында РАПС бойынша 4 қабатты №115 тұрғын үйдің құрылысы. Қостанайдағы «Береке».</t>
  </si>
  <si>
    <t>ықшамауданында РАПО бойынша 4 қабатты No121 тұрғын үй құрылысы. Қостанайдағы «Береке».</t>
  </si>
  <si>
    <t>ықшамауданында РАПС бойынша 4 қабатты No120 тұрғын үй құрылысы. Қостанайдағы «Береке».</t>
  </si>
  <si>
    <t>ықшамауданында РАПС бойынша 4 қабатты No122 тұрғын үйдің құрылысы. Қостанайдағы «Береке».</t>
  </si>
  <si>
    <t>ықшамауданындағы No19-20-21 көпқабатты тұрғын үйдің құрылысы. Қостанай қаласындағы РАПҚ бойынша әуежай «(Сыртқы инженерлік желілерсіз және абаттандырусыз)</t>
  </si>
  <si>
    <t>015 «Жергілікті бюджеттен»</t>
  </si>
  <si>
    <t>Құрылыс-монтаж жұмыстарын жүргізу</t>
  </si>
  <si>
    <t>м3</t>
  </si>
  <si>
    <t>2023-2025 жылдарға арналған</t>
  </si>
  <si>
    <t>Есепті жыл 2021</t>
  </si>
  <si>
    <t>Жоспар 2022</t>
  </si>
  <si>
    <t>Объектідегі құрылыс-монтаждау жұмыстары; «Қостанай қаласындағы Құнай ықшамауданының 5-кварталындағы №1 бес қабатты тұрғын үйдің құрылысы»</t>
  </si>
  <si>
    <t>Объектідегі құрылыс-монтаждау жұмыстары; «Қостанай қаласы Құнай ықшамауданының 5-кварталындағы №2 бес қабатты тұрғын үйдің құрылысы»</t>
  </si>
  <si>
    <t>Объектідегі құрылыс-монтаждау жұмыстары; «Қостанай қаласы Құнай ықшамауданының 5 орамындағы №3 бес қабатты тұрғын үйдің құрылысы»</t>
  </si>
  <si>
    <t>«Қостанай қаласындағы Құнай ықшамауданының 14-кварталындағы №1 бес қабатты тұрғын үйдің құрылысы»</t>
  </si>
  <si>
    <t>«Қостанай қаласындағы Құнай шағынауданының 14-кварталындағы №2 бес қабатты тұрғын үйдің құрылысы»</t>
  </si>
  <si>
    <t>«Қостанай қаласындағы Құнай ықшамауданының 14-кварталындағы №3 бес қабатты тұрғын үйдің құрылысы»</t>
  </si>
  <si>
    <t>«Қостанай қаласындағы Құнай ықшамауданының 18-кварталындағы №1 бес қабатты тұрғын үйдің құрылысы»</t>
  </si>
  <si>
    <t>«Қостанай қаласындағы Құнай ықшамауданының 18-кварталындағы №2 бес қабатты тұрғын үйдің құрылысы»</t>
  </si>
  <si>
    <t>«Қостанай қаласындағы Құнай ықшамауданының 15-кварталындағы №1 бес қабатты тұрғын үйдің құрылысы»</t>
  </si>
  <si>
    <t>«Қостанай қаласындағы Құнай ықшамауданының 15-кварталындағы №2 бес қабатты тұрғын үйдің құрылысы»</t>
  </si>
  <si>
    <t>«Қостанай қаласындағы «Әуежай» ықшам ауданындағы No19-20-21 көппәтерлі тұрғын үйдің құрылысы (сыртқы инженерлік желілерсіз және абаттандырусыз)»</t>
  </si>
  <si>
    <t>«Қостанай қаласы, Қобыланды батыр көшесі мекенжайы бойынша көп пәтерлі 9 қабатты тұрғын үйдің құрылысы (сыртқы инженерлік желілерсіз және абаттандырусыз)</t>
  </si>
  <si>
    <t>МД РАП бойынша №117 4 қабатты тұрғын үйдің құрылысы. Береке</t>
  </si>
  <si>
    <t>МД РАП бойынша № 119 4 қабатты тұрғын үйдің құрылысы. Береке</t>
  </si>
  <si>
    <t>МД РҚБ бойынша №123 9 қабатты тұрғын үйдің құрылысы. Береке</t>
  </si>
  <si>
    <t>МД РАП бойынша №126 9 қабатты тұрғын үйдің құрылысы. Береке</t>
  </si>
  <si>
    <t>ықшамауданында РАПО бойынша 4 қабатты No121 тұрғын үй құрылысы. Қостанайдағы «Береке».</t>
  </si>
  <si>
    <t>ықшамауданында РАПС бойынша 4 қабатты No108 тұрғын үй құрылысы. Қостанайдағы «Береке».</t>
  </si>
  <si>
    <t>ықшамауданында РАПС бойынша 4 қабатты No110 тұрғын үй құрылысы. Қостанайдағы «Береке».</t>
  </si>
  <si>
    <t>ықшамауданында РАПО бойынша 4 қабатты No111 тұрғын үй құрылысы. Қостанайдағы «Береке».</t>
  </si>
  <si>
    <t>ықшамауданында РАПС бойынша 4 қабатты №113 тұрғын үйдің құрылысы. Қостанайдағы «Береке».</t>
  </si>
  <si>
    <t>ықшамауданында РАПС бойынша 4 қабатты №114 тұрғын үйдің құрылысы. Қостанайдағы «Береке».</t>
  </si>
  <si>
    <t>ықшамауданында РАПС бойынша 4 қабатты No116 тұрғын үйдің құрылысы. Қостанайдағы «Береке».</t>
  </si>
  <si>
    <t>ықшамауданында РАПО бойынша 4 қабатты No117 тұрғын үй құрылысы. Қостанайдағы «Береке».</t>
  </si>
  <si>
    <t>ықшамауданында РАПС бойынша 4 қабатты No118 тұрғын үй құрылысы. Қостанайдағы «Береке».</t>
  </si>
  <si>
    <t>ықшамауданында РАПС бойынша 4 қабатты No119 тұрғын үй құрылысы. Қостанайдағы «Береке».</t>
  </si>
  <si>
    <t>Құнай шағынауданының 5-кварталындағы №1 бес қабатты тұрғын үйдің құрылысы Қостанай</t>
  </si>
  <si>
    <t>«Құнай» ықшамауданының 5-кварталындағы №2 бес қабатты тұрғын үйдің құрылысы Қостанай</t>
  </si>
  <si>
    <t>«Құнай» шағынауданының 5-кварталындағы №3 бес қабатты тұрғын үйдің құрылысы Қостанай</t>
  </si>
  <si>
    <t>Құнай шағынауданының 15-кварталындағы №1 бес қабатты тұрғын үйдің құрылысы Қостанай</t>
  </si>
  <si>
    <t>«Құнай» ықшамауданының 15-кварталындағы №2 бес қабатты тұрғын үйдің құрылысы Қостанай</t>
  </si>
  <si>
    <t>Қостанай қаласындағы «Қонай» шағынауданының 18-кварталындағы №1 бес қабатты тұрғын үйдің құрылысы</t>
  </si>
  <si>
    <t>Құнай ықшамауданының 18 орамындағы №2 бес қабатты тұрғын үйдің құрылысы Қостанай</t>
  </si>
  <si>
    <t>Құнай ықшамауданындағы 18 орамдағы №3 бес қабатты тұрғын үйдің құрылысы Қостанай</t>
  </si>
  <si>
    <t>Құнай ықшамауданындағы 21 орамдағы №1 бес қабатты тұрғын үйдің құрылысы Қостанай</t>
  </si>
  <si>
    <t>Құнай ықшамауданындағы 21 орамдағы №2 бес қабатты тұрғын үйдің құрылысы Қостанай</t>
  </si>
  <si>
    <t>Құнай ықшамауданындағы 21 орамдағы №3 бес қабатты тұрғын үйдің құрылысы Қостанай</t>
  </si>
  <si>
    <t>«Құнай» ықшамауданының 82 орамындағы №5 бес қабатты тұрғын үйдің құрылысы Қостанай</t>
  </si>
  <si>
    <t>«Құнай» ықшамауданының 83 орамындағы №2 бес қабатты тұрғын үйдің құрылысы Қостанай</t>
  </si>
  <si>
    <t>«Құнай» ықшамауданындағы 83 орамдағы №3 бес қабатты тұрғын үйдің құрылысы Қостанай</t>
  </si>
  <si>
    <t>Құнай ықшамауданындағы 83 орамдағы №4 бес қабатты тұрғын үйдің құрылысы Қостанай</t>
  </si>
  <si>
    <t>ықшамауданында РАПС бойынша No45/3 көпқабатты тұрғын үй құрылысы. Қостанай қаласындағы әуежай (сыртқы инженерлік желілерсіз және абаттандырусыз). Сметалық құжаттаманы түзету</t>
  </si>
  <si>
    <t>ықшамауданында РАПС бойынша No45/1 көпқабатты тұрғын үй құрылысы. Қостанай қаласының әуежайы (сыртқы инженерлік желілерсіз және абаттандырусыз) Сметалық құжаттаманы түзету</t>
  </si>
  <si>
    <t>ықшамауданында РАПС бойынша No45/2 көпқабатты тұрғын үй құрылысы. Қостанай қаласының әуежайы (сыртқы инженерлік желілерсіз және абаттандырусыз) Сметалық құжаттаманы түзету</t>
  </si>
  <si>
    <t>Бюджеттік бағдарламада көзделген қаражат жобалық-сметалық құжаттаманы әзірлеуге, коммуналдық тұрғын үй құрылысына және тұрғын үй құрылысына байланысты шығындарға бағытталатын болады.</t>
  </si>
  <si>
    <t>Қостанай қ., көш. Қобыланды батыр «(Сыртқы инженерлік желілерсіз және абаттандырусыз)</t>
  </si>
  <si>
    <t>22 шаршы метрге бір отбасылық тұрғын үйлердің құрылысы. мд. Қостанайдағы Құнай (19 үй)</t>
  </si>
  <si>
    <t>19 шаршы метрге бір отбасылық тұрғын үйлердің құрылысы. мд. Қостанайдағы Құнай (15 үй)</t>
  </si>
  <si>
    <t>16 шаршы метрге бір отбасылық тұрғын үйлердің құрылысы. мд. Қостанайдағы Құнай (21 үй)</t>
  </si>
  <si>
    <t>Қостанай қаласындағы Құнай ықшамауданының 83 орамындағы №4 бес қабатты тұрғын үйдің құрылысы</t>
  </si>
  <si>
    <t>Қостанай қаласындағы Құнай ықшамауданының 82 орамындағы №2 бес қабатты тұрғын үйдің құрылысы</t>
  </si>
  <si>
    <t>Қостанай қаласындағы Құнай ықшамауданының 82 орамындағы №4 бес қабатты тұрғын үйдің құрылысы</t>
  </si>
  <si>
    <t>Қостанай қаласындағы «Қонай» шағынауданының 83 орамындағы №1 бес қабатты тұрғын үйдің құрылысы</t>
  </si>
  <si>
    <t>Қостанай қаласындағы «Құнай» ықшамауданының 83 орамындағы №3 бес қабатты тұрғын үйдің құрылысы</t>
  </si>
  <si>
    <t>Қостанай қаласындағы Құнай ықшамауданының 83 орамындағы №2 бес қабатты тұрғын үйдің құрылысы</t>
  </si>
  <si>
    <t>Қостанай қаласындағы Құнай ықшамауданының 21-кварталында бес қабатты №3 тұрғын үйдің құрылысы</t>
  </si>
  <si>
    <t>Қостанай қаласы, Береке ықшам ауданындағы №122 4 қабатты тұрғын үйдің құрылысы</t>
  </si>
  <si>
    <t>Қостанай қаласы, Береке ықшам ауданындағы №120 4 қабатты тұрғын үйдің құрылысы</t>
  </si>
  <si>
    <t>Қостанай қаласы, Береке ықшам ауданындағы №116 4 қабатты тұрғын үйдің құрылысы</t>
  </si>
  <si>
    <t>Қостанай қаласы, Береке ықшам ауданындағы №112 4 қабатты тұрғын үйдің құрылысы</t>
  </si>
  <si>
    <t>Қостанай қаласы, Береке шағын ауданындағы №111 4 қабатты тұрғын үйдің құрылысы</t>
  </si>
  <si>
    <t>Қостанай қаласы, Береке шағын ауданындағы №110 4 қабатты тұрғын үйдің құрылысы</t>
  </si>
  <si>
    <t>Қостанай қаласы, Береке шағын ауданындағы 4 қабатты №109 тұрғын үйдің құрылысы</t>
  </si>
  <si>
    <t>№49 «Юбилейный» бес қабатты тұрғын үй құрылысы, Қостанай қ</t>
  </si>
  <si>
    <t>ықшамауданындағы тоғыз қабатты 4 секциялы No156 тұрғын үйдің құрылысы. Береке</t>
  </si>
  <si>
    <t>ықшамауданындағы бес қабатты No157 тұрғын үйдің құрылысы. Береке</t>
  </si>
  <si>
    <t>ықшамауданындағы бес қабатты No158 тұрғын үйдің құрылысы. Береке</t>
  </si>
  <si>
    <t>ықшамауданындағы 3-қабатты 9 қабатты No159 тұрғын үйдің құрылысы. Береке, Қостанай</t>
  </si>
  <si>
    <t>467003 "Коммуналдық тұрғын үй қоры үшін тұрғын үйлерді жобалау және (немесе) салу, реконструкциялау"</t>
  </si>
  <si>
    <t>Қостанай қаласының Юбилейный шағын ауданындағы РАПҚ бойынша № 9 тоғыз қабатты тұрғын үй (Сыртқы инженерлік желілерсіз және абаттандырусыз)</t>
  </si>
  <si>
    <t>Қостанай қаласындағы «Қунай» шағынауданының 16-шы орамында бір пәтерлі тұрғын үйлердің құрылысы (21 үй)</t>
  </si>
  <si>
    <t>Қостанай қаласындағы «Құнай» шағынауданының 19-кварталында бір пәтерлі тұрғын үйлердің құрылысы (15 корпус)</t>
  </si>
  <si>
    <t>Қостанай қаласындағы «Қунай» шағынауданының 22-кварталында бір пәтерлі тұрғын үйлердің құрылысы (19 корпус)</t>
  </si>
  <si>
    <t>«Қостанай қаласындағы Құнай ықшамауданының 5-кварталындағы №1 бес қабатты тұрғын үйдің құрылысы»</t>
  </si>
  <si>
    <t>«Қостанай қаласы Құнай ықшамауданының 5-кварталындағы №2 бес қабатты тұрғын үйдің құрылысы»</t>
  </si>
  <si>
    <t>«Қостанай қаласы Құнай ықшамауданының 5 орамындағы №3 бес қабатты тұрғын үйдің құрылысы»</t>
  </si>
  <si>
    <t>Жобаның сараптамалық қорытындысын ала отырып, жобалық-сметалық құжаттаманы әзірлеу</t>
  </si>
  <si>
    <t>қорытынды</t>
  </si>
  <si>
    <t>Жобалық-сметалық құжаттаманы түзету және жобаның сараптамалық қорытындысын алу</t>
  </si>
  <si>
    <t>Сараптама қорытындысын ала отырып, жобалық-сметалық құжаттаманы түзету</t>
  </si>
  <si>
    <t>ықшамауданында РАПС бойынша No45/1 көпқабатты тұрғын үй құрылысы. Қостанай қаласының әуежайы (сыртқы инженерлік желілерсіз және абаттандырусыз) Сметалық құжаттаманы түзету</t>
  </si>
  <si>
    <t>ықшамауданында РАПС бойынша No45/2 көпқабатты тұрғын үй құрылысы. Қостанай қаласының әуежайы (сыртқы инженерлік желілерсіз және абаттандырусыз) Сметалық құжаттаманы түзету</t>
  </si>
  <si>
    <t>ықшамауданында РАПС бойынша No45/3 көпқабатты тұрғын үй құрылысы. Қостанай қаласындағы әуежай (сыртқы инженерлік желілерсіз және абаттандырусыз). Сметалық құжаттаманы түзету</t>
  </si>
  <si>
    <t>ықшамауданында РАПС бойынша No45/1 көпқабатты тұрғын үй құрылысы. Қостанай қаласының әуежайы (сыртқы инженерлік желілерсіз және абаттандырусыз) Сметалық құжаттаманы түзету</t>
  </si>
  <si>
    <t>ықшамауданында РАПС бойынша No45/2 көпқабатты тұрғын үй құрылысы. Қостанай қаласының әуежайы (сыртқы инженерлік желілерсіз және абаттандырусыз) Сметалық құжаттаманы түзету</t>
  </si>
  <si>
    <t>Қазақстан Республикасының 2008 жылғы 4 желтоқсандағы N 95-IV Бюджет кодексi, 32-бап; «Қазақстан Республикасындағы жергілікті мемлекеттік басқару және өзін-өзі басқару туралы» 2001 жылғы 23 қаңтардағы N 148 Заңы, 31-бап; «Мемлекеттік сатып алу туралы» Қазақстан Республикасының 04.12.2015 жылғы No 434-V Заңы ; «Қазақстан Республикасындағы сәулет, қала құрылысы қызметі туралы» Қазақстан Республикасының 2001 жылғы 16 шілдедегі N 242-II Заңы ; 2014 жылғы 30 желтоқсандағы No 195 Бюджеттік бағдарламаларды (кіші бағдарламаларды) әзірлеу және бекіту (қайта бекіту) қағидалары және олардың мазмұнына қойылатын талаптар; «Қостанай қаласының 2023-2025 жылдарға арналған бюджеті туралы» Қостанай қалалық мәслихатының 2022 жылғы 28 желтоқсандағы No 173 шешімін іске асыру туралы» Қостанай қаласы әкімдігінің 30 желтоқсандағы № 2936 қаулысы. . 2022; «Қостанай қаласының 2023-2025 жылдарға арналған бюджеті туралы» мәслихаттың 2022 жылғы 28 желтоқсандағы No 173 шешіміне өзгерістер енгізу туралы» Қостанай қаласы мәслихаты сессиясының 2023 жылғы 22 тамыздағы No 1672 шешімі. "</t>
  </si>
  <si>
    <t>2023 жылы 48 Мәскеу темір жолының құрылысы жоспарлануда (Аэропорт ықшам ауданында 4 үй, Береке шағын ауданында 15 үй, Қонай шағын ауданында 21 үй, Юбилейный ықшам ауданында 2 үй, Қобыланды батыр даңғылының бойында 1 үй, құрылыс та жалғасуда. Береке шағын ауданында 5 жаңа үйді бастау). Биыл Мәскеу темір жолынан басқа 55 IZHS үйінің құрылысы жүзеге асырылуда. 2023 жылы 33 Мәскеу темір жолы пайдалануға беріледі (жалпы ауданы 123,4 мың м2, пәтерлер - 1 673), оның ішінде: 4 жалдамалы үй (алаңы 28,9 мың м2, 371 пәтер) және 29 несиелік үй ( 94 ,5 мың м2, 1302 пәтер).</t>
  </si>
  <si>
    <t>Косымша № 1</t>
  </si>
  <si>
    <t>Басшысы – Иманбеков Д.Р.</t>
  </si>
  <si>
    <t>Басшысы                                                                     Иманбеков Д.Р.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</si>
</sst>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_р_."/>
    <numFmt numFmtId="166" formatCode="#,##0.0\ _₽"/>
    <numFmt numFmtId="167" formatCode="0.0"/>
    <numFmt numFmtId="168" formatCode="#,##0.000"/>
    <numFmt numFmtId="169" formatCode="#,##0.000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KZ Times New Roman"/>
      <family val="1"/>
      <charset val="204"/>
    </font>
    <font>
      <sz val="12"/>
      <name val="KZ Times New Roman"/>
      <family val="1"/>
      <charset val="204"/>
    </font>
    <font>
      <sz val="10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5" fillId="2" borderId="9">
      <alignment horizontal="left" vertical="top" wrapText="1"/>
    </xf>
    <xf numFmtId="0" fontId="5" fillId="2" borderId="9">
      <alignment horizontal="left" vertical="top" wrapText="1"/>
    </xf>
    <xf numFmtId="0" fontId="2" fillId="0" borderId="9">
      <alignment horizontal="left" vertical="top" wrapText="1"/>
    </xf>
    <xf numFmtId="0" fontId="3" fillId="0" borderId="9">
      <alignment horizontal="left" vertical="top" wrapText="1"/>
    </xf>
    <xf numFmtId="0" fontId="4" fillId="0" borderId="9">
      <alignment horizontal="left" vertical="top" wrapText="1"/>
    </xf>
    <xf numFmtId="0" fontId="1" fillId="0" borderId="0"/>
  </cellStyleXfs>
  <cellXfs count="77">
    <xf numFmtId="0" fontId="0" fillId="0" borderId="0" xfId="0"/>
    <xf numFmtId="0" fontId="6" fillId="0" borderId="0" xfId="0" applyFont="1" applyFill="1" applyAlignment="1"/>
    <xf numFmtId="0" fontId="6" fillId="0" borderId="0" xfId="0" applyFont="1" applyFill="1" applyAlignment="1">
      <alignment horizontal="left"/>
    </xf>
    <xf numFmtId="4" fontId="6" fillId="0" borderId="0" xfId="0" applyNumberFormat="1" applyFont="1" applyFill="1" applyAlignment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0" fontId="7" fillId="0" borderId="0" xfId="0" applyFont="1" applyFill="1" applyAlignment="1"/>
    <xf numFmtId="0" fontId="8" fillId="0" borderId="0" xfId="0" applyFont="1" applyFill="1" applyAlignment="1"/>
    <xf numFmtId="0" fontId="9" fillId="0" borderId="0" xfId="0" applyFont="1" applyAlignment="1">
      <alignment horizontal="left" wrapText="1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0" applyFont="1" applyFill="1" applyBorder="1" applyAlignment="1"/>
    <xf numFmtId="0" fontId="7" fillId="0" borderId="3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8" fillId="0" borderId="1" xfId="0" applyFont="1" applyFill="1" applyBorder="1" applyAlignment="1">
      <alignment horizontal="right" wrapText="1"/>
    </xf>
    <xf numFmtId="4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68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167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2" fontId="6" fillId="0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/>
    <xf numFmtId="167" fontId="6" fillId="0" borderId="1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166" fontId="6" fillId="0" borderId="1" xfId="0" applyNumberFormat="1" applyFont="1" applyFill="1" applyBorder="1" applyAlignment="1">
      <alignment horizontal="center" wrapText="1"/>
    </xf>
    <xf numFmtId="166" fontId="6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/>
    <xf numFmtId="0" fontId="7" fillId="0" borderId="1" xfId="0" applyFont="1" applyFill="1" applyBorder="1" applyAlignment="1"/>
    <xf numFmtId="164" fontId="7" fillId="0" borderId="1" xfId="0" applyNumberFormat="1" applyFont="1" applyFill="1" applyBorder="1" applyAlignment="1">
      <alignment horizontal="center" wrapText="1"/>
    </xf>
    <xf numFmtId="164" fontId="7" fillId="0" borderId="0" xfId="0" applyNumberFormat="1" applyFont="1" applyFill="1" applyAlignment="1">
      <alignment horizontal="center" wrapText="1"/>
    </xf>
    <xf numFmtId="0" fontId="6" fillId="0" borderId="3" xfId="0" applyFont="1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center" wrapText="1"/>
    </xf>
    <xf numFmtId="0" fontId="9" fillId="0" borderId="1" xfId="1" applyFont="1" applyFill="1" applyBorder="1" applyAlignment="1">
      <alignment wrapText="1"/>
    </xf>
    <xf numFmtId="2" fontId="7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/>
    <xf numFmtId="169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165" fontId="6" fillId="0" borderId="1" xfId="0" applyNumberFormat="1" applyFont="1" applyFill="1" applyBorder="1" applyAlignment="1">
      <alignment horizontal="center" wrapText="1"/>
    </xf>
    <xf numFmtId="164" fontId="9" fillId="0" borderId="1" xfId="7" applyNumberFormat="1" applyFont="1" applyFill="1" applyBorder="1" applyAlignment="1"/>
    <xf numFmtId="0" fontId="9" fillId="0" borderId="1" xfId="1" applyFont="1" applyFill="1" applyBorder="1" applyAlignment="1">
      <alignment horizontal="right" wrapText="1"/>
    </xf>
    <xf numFmtId="0" fontId="11" fillId="0" borderId="1" xfId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wrapText="1"/>
    </xf>
    <xf numFmtId="4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166" fontId="7" fillId="0" borderId="1" xfId="0" applyNumberFormat="1" applyFont="1" applyFill="1" applyBorder="1" applyAlignment="1">
      <alignment horizontal="left" wrapText="1"/>
    </xf>
    <xf numFmtId="166" fontId="7" fillId="0" borderId="1" xfId="0" applyNumberFormat="1" applyFont="1" applyFill="1" applyBorder="1" applyAlignment="1">
      <alignment horizontal="left"/>
    </xf>
    <xf numFmtId="0" fontId="7" fillId="0" borderId="10" xfId="0" applyFont="1" applyFill="1" applyBorder="1" applyAlignment="1">
      <alignment horizontal="center"/>
    </xf>
  </cellXfs>
  <cellStyles count="8">
    <cellStyle name="Name1" xfId="2" xr:uid="{00000000-0005-0000-0000-000000000000}"/>
    <cellStyle name="Name2" xfId="3" xr:uid="{00000000-0005-0000-0000-000001000000}"/>
    <cellStyle name="Name3" xfId="4" xr:uid="{00000000-0005-0000-0000-000002000000}"/>
    <cellStyle name="Name4" xfId="5" xr:uid="{00000000-0005-0000-0000-000003000000}"/>
    <cellStyle name="Name5" xfId="6" xr:uid="{00000000-0005-0000-0000-000004000000}"/>
    <cellStyle name="Обычный" xfId="0" builtinId="0"/>
    <cellStyle name="Обычный 2" xfId="1" xr:uid="{00000000-0005-0000-0000-000006000000}"/>
    <cellStyle name="Обычный_Приложение 7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5"/>
  <sheetViews>
    <sheetView tabSelected="1" view="pageBreakPreview" zoomScale="80" zoomScaleSheetLayoutView="80" workbookViewId="0">
      <selection activeCell="A13" sqref="A13:G13"/>
    </sheetView>
  </sheetViews>
  <sheetFormatPr defaultColWidth="9.140625" defaultRowHeight="11.25"/>
  <cols>
    <col min="1" max="1" width="63.28515625" style="1" customWidth="1"/>
    <col min="2" max="2" width="13.42578125" style="1" customWidth="1"/>
    <col min="3" max="3" width="14.28515625" style="1" customWidth="1"/>
    <col min="4" max="4" width="14.7109375" style="1" customWidth="1"/>
    <col min="5" max="5" width="14.140625" style="1" customWidth="1"/>
    <col min="6" max="6" width="14.5703125" style="1" customWidth="1"/>
    <col min="7" max="7" width="22" style="1" customWidth="1"/>
    <col min="8" max="16384" width="9.140625" style="1"/>
  </cols>
  <sheetData>
    <row r="1" spans="1:7" ht="15.6" customHeight="1">
      <c r="D1" s="2" t="s">
        <v>158</v>
      </c>
      <c r="E1" s="2"/>
      <c r="F1" s="2"/>
      <c r="G1" s="2"/>
    </row>
    <row r="2" spans="1:7" ht="14.45" customHeight="1">
      <c r="D2" s="2" t="s">
        <v>24</v>
      </c>
      <c r="E2" s="2"/>
      <c r="F2" s="2"/>
      <c r="G2" s="2"/>
    </row>
    <row r="3" spans="1:7" ht="14.45" customHeight="1">
      <c r="D3" s="2" t="s">
        <v>25</v>
      </c>
      <c r="E3" s="2"/>
      <c r="F3" s="2"/>
      <c r="G3" s="2"/>
    </row>
    <row r="4" spans="1:7" ht="14.45" customHeight="1">
      <c r="A4" s="3"/>
      <c r="C4" s="3"/>
      <c r="D4" s="2" t="s">
        <v>26</v>
      </c>
      <c r="E4" s="2"/>
      <c r="F4" s="2"/>
      <c r="G4" s="2"/>
    </row>
    <row r="5" spans="1:7" ht="14.45" customHeight="1">
      <c r="B5" s="3"/>
      <c r="D5" s="2" t="s">
        <v>27</v>
      </c>
      <c r="E5" s="2"/>
      <c r="F5" s="2"/>
      <c r="G5" s="2"/>
    </row>
    <row r="6" spans="1:7" ht="14.45" customHeight="1">
      <c r="D6" s="2" t="s">
        <v>28</v>
      </c>
      <c r="E6" s="2"/>
      <c r="F6" s="2"/>
      <c r="G6" s="2"/>
    </row>
    <row r="7" spans="1:7" ht="14.45" customHeight="1">
      <c r="B7" s="3"/>
      <c r="D7" s="4" t="s">
        <v>29</v>
      </c>
      <c r="E7" s="4"/>
      <c r="F7" s="4"/>
      <c r="G7" s="4"/>
    </row>
    <row r="8" spans="1:7" ht="14.45" customHeight="1">
      <c r="D8" s="2" t="s">
        <v>30</v>
      </c>
      <c r="E8" s="2"/>
      <c r="F8" s="2"/>
      <c r="G8" s="2"/>
    </row>
    <row r="9" spans="1:7" ht="14.45" customHeight="1">
      <c r="D9" s="2" t="s">
        <v>31</v>
      </c>
      <c r="E9" s="2"/>
      <c r="F9" s="2"/>
      <c r="G9" s="2"/>
    </row>
    <row r="10" spans="1:7" ht="14.45" customHeight="1">
      <c r="D10" s="2" t="s">
        <v>32</v>
      </c>
      <c r="E10" s="2"/>
      <c r="F10" s="2"/>
      <c r="G10" s="2"/>
    </row>
    <row r="11" spans="1:7" ht="14.45" customHeight="1">
      <c r="D11" s="5" t="s">
        <v>33</v>
      </c>
      <c r="E11" s="5"/>
      <c r="F11" s="5"/>
      <c r="G11" s="5"/>
    </row>
    <row r="12" spans="1:7" ht="14.45" customHeight="1">
      <c r="D12" s="2" t="s">
        <v>34</v>
      </c>
      <c r="E12" s="2"/>
      <c r="F12" s="2"/>
      <c r="G12" s="2"/>
    </row>
    <row r="13" spans="1:7" ht="13.9" customHeight="1">
      <c r="A13" s="6" t="s">
        <v>23</v>
      </c>
      <c r="B13" s="6"/>
      <c r="C13" s="6"/>
      <c r="D13" s="6"/>
      <c r="E13" s="6"/>
      <c r="F13" s="6"/>
      <c r="G13" s="6"/>
    </row>
    <row r="14" spans="1:7" ht="15" customHeight="1">
      <c r="A14" s="6" t="s">
        <v>22</v>
      </c>
      <c r="B14" s="6"/>
      <c r="C14" s="6"/>
      <c r="D14" s="6"/>
      <c r="E14" s="6"/>
      <c r="F14" s="6"/>
      <c r="G14" s="6"/>
    </row>
    <row r="15" spans="1:7" ht="14.45" customHeight="1">
      <c r="A15" s="7" t="s">
        <v>21</v>
      </c>
      <c r="B15" s="7"/>
      <c r="C15" s="7"/>
      <c r="D15" s="7"/>
      <c r="E15" s="7"/>
      <c r="F15" s="7"/>
      <c r="G15" s="7"/>
    </row>
    <row r="16" spans="1:7" ht="13.9" customHeight="1">
      <c r="A16" s="6" t="s">
        <v>68</v>
      </c>
      <c r="B16" s="6"/>
      <c r="C16" s="6"/>
      <c r="D16" s="6"/>
      <c r="E16" s="6"/>
      <c r="F16" s="6"/>
      <c r="G16" s="6"/>
    </row>
    <row r="17" spans="1:7" ht="17.25" customHeight="1">
      <c r="A17" s="8" t="s">
        <v>20</v>
      </c>
      <c r="B17" s="9" t="s">
        <v>139</v>
      </c>
      <c r="C17" s="9"/>
      <c r="D17" s="9"/>
      <c r="E17" s="9"/>
      <c r="F17" s="9"/>
      <c r="G17" s="9"/>
    </row>
    <row r="18" spans="1:7" ht="15.6" customHeight="1">
      <c r="A18" s="8" t="s">
        <v>19</v>
      </c>
      <c r="B18" s="2" t="s">
        <v>159</v>
      </c>
      <c r="C18" s="2"/>
      <c r="D18" s="2"/>
      <c r="E18" s="2"/>
      <c r="F18" s="2"/>
      <c r="G18" s="2"/>
    </row>
    <row r="19" spans="1:7" ht="115.5" customHeight="1">
      <c r="A19" s="8" t="s">
        <v>18</v>
      </c>
      <c r="B19" s="9" t="s">
        <v>156</v>
      </c>
      <c r="C19" s="9"/>
      <c r="D19" s="9"/>
      <c r="E19" s="9"/>
      <c r="F19" s="9"/>
      <c r="G19" s="9"/>
    </row>
    <row r="20" spans="1:7" ht="15.6" customHeight="1">
      <c r="A20" s="10" t="s">
        <v>17</v>
      </c>
      <c r="B20" s="1" t="s">
        <v>14</v>
      </c>
    </row>
    <row r="21" spans="1:7" ht="14.45" customHeight="1">
      <c r="B21" s="11" t="s">
        <v>13</v>
      </c>
    </row>
    <row r="22" spans="1:7" ht="16.149999999999999" customHeight="1">
      <c r="B22" s="1" t="s">
        <v>16</v>
      </c>
    </row>
    <row r="23" spans="1:7" ht="13.9" customHeight="1">
      <c r="B23" s="11" t="s">
        <v>11</v>
      </c>
    </row>
    <row r="24" spans="1:7" ht="14.45" customHeight="1">
      <c r="B24" s="1" t="s">
        <v>12</v>
      </c>
    </row>
    <row r="25" spans="1:7" ht="13.15" customHeight="1">
      <c r="B25" s="11" t="s">
        <v>15</v>
      </c>
    </row>
    <row r="26" spans="1:7" ht="14.45" customHeight="1">
      <c r="B26" s="1" t="s">
        <v>10</v>
      </c>
    </row>
    <row r="27" spans="1:7" ht="13.9" customHeight="1">
      <c r="B27" s="11" t="s">
        <v>9</v>
      </c>
    </row>
    <row r="28" spans="1:7">
      <c r="A28" s="10" t="s">
        <v>7</v>
      </c>
      <c r="B28" s="9" t="s">
        <v>41</v>
      </c>
      <c r="C28" s="9"/>
      <c r="D28" s="9"/>
      <c r="E28" s="9"/>
      <c r="F28" s="9"/>
      <c r="G28" s="9"/>
    </row>
    <row r="29" spans="1:7" ht="60.75" customHeight="1">
      <c r="A29" s="10" t="s">
        <v>6</v>
      </c>
      <c r="B29" s="12" t="s">
        <v>157</v>
      </c>
      <c r="C29" s="12"/>
      <c r="D29" s="12"/>
      <c r="E29" s="12"/>
      <c r="F29" s="12"/>
      <c r="G29" s="12"/>
    </row>
    <row r="30" spans="1:7" ht="27.6" customHeight="1">
      <c r="A30" s="8" t="s">
        <v>5</v>
      </c>
      <c r="B30" s="9" t="s">
        <v>115</v>
      </c>
      <c r="C30" s="9"/>
      <c r="D30" s="9"/>
      <c r="E30" s="9"/>
      <c r="F30" s="9"/>
      <c r="G30" s="9"/>
    </row>
    <row r="31" spans="1:7" ht="10.9" customHeight="1"/>
    <row r="32" spans="1:7">
      <c r="A32" s="13" t="s">
        <v>8</v>
      </c>
      <c r="B32" s="14"/>
      <c r="C32" s="14"/>
      <c r="D32" s="14"/>
      <c r="E32" s="14"/>
      <c r="F32" s="14"/>
      <c r="G32" s="15"/>
    </row>
    <row r="33" spans="1:8">
      <c r="A33" s="16" t="s">
        <v>0</v>
      </c>
      <c r="B33" s="17" t="s">
        <v>35</v>
      </c>
      <c r="C33" s="18" t="s">
        <v>69</v>
      </c>
      <c r="D33" s="18" t="s">
        <v>70</v>
      </c>
      <c r="E33" s="19" t="s">
        <v>4</v>
      </c>
      <c r="F33" s="19"/>
      <c r="G33" s="13"/>
      <c r="H33" s="20"/>
    </row>
    <row r="34" spans="1:8">
      <c r="A34" s="21"/>
      <c r="B34" s="22"/>
      <c r="C34" s="18"/>
      <c r="D34" s="18"/>
      <c r="E34" s="23">
        <v>2023</v>
      </c>
      <c r="F34" s="23">
        <v>2024</v>
      </c>
      <c r="G34" s="23">
        <v>2025</v>
      </c>
      <c r="H34" s="20"/>
    </row>
    <row r="35" spans="1:8" ht="21" customHeight="1">
      <c r="A35" s="24" t="s">
        <v>1</v>
      </c>
      <c r="B35" s="25" t="s">
        <v>2</v>
      </c>
      <c r="C35" s="26">
        <v>3866424.1</v>
      </c>
      <c r="D35" s="26">
        <v>7571639.7000000002</v>
      </c>
      <c r="E35" s="26">
        <f>E162+E283+E465</f>
        <v>16404311.100000001</v>
      </c>
      <c r="F35" s="26">
        <f>F162+F283+F465</f>
        <v>5151154.7000000011</v>
      </c>
      <c r="G35" s="26">
        <v>0</v>
      </c>
      <c r="H35" s="27"/>
    </row>
    <row r="36" spans="1:8" ht="10.15" customHeight="1">
      <c r="H36" s="20"/>
    </row>
    <row r="37" spans="1:8">
      <c r="A37" s="10" t="s">
        <v>20</v>
      </c>
      <c r="B37" s="2" t="s">
        <v>57</v>
      </c>
      <c r="C37" s="2"/>
      <c r="D37" s="2"/>
      <c r="E37" s="2"/>
      <c r="F37" s="2"/>
      <c r="G37" s="2"/>
    </row>
    <row r="38" spans="1:8">
      <c r="A38" s="10" t="s">
        <v>17</v>
      </c>
      <c r="B38" s="28"/>
      <c r="C38" s="28"/>
      <c r="D38" s="28"/>
      <c r="E38" s="28"/>
      <c r="F38" s="28"/>
      <c r="G38" s="28"/>
    </row>
    <row r="39" spans="1:8">
      <c r="A39" s="11" t="s">
        <v>36</v>
      </c>
      <c r="B39" s="9" t="s">
        <v>47</v>
      </c>
      <c r="C39" s="9"/>
      <c r="D39" s="9"/>
      <c r="E39" s="9"/>
      <c r="F39" s="9"/>
      <c r="G39" s="9"/>
    </row>
    <row r="40" spans="1:8" ht="16.5" customHeight="1">
      <c r="A40" s="11" t="s">
        <v>37</v>
      </c>
      <c r="B40" s="9" t="s">
        <v>10</v>
      </c>
      <c r="C40" s="9"/>
      <c r="D40" s="9"/>
      <c r="E40" s="9"/>
      <c r="F40" s="9"/>
      <c r="G40" s="9"/>
    </row>
    <row r="41" spans="1:8">
      <c r="A41" s="10" t="s">
        <v>5</v>
      </c>
      <c r="B41" s="9" t="s">
        <v>43</v>
      </c>
      <c r="C41" s="9"/>
      <c r="D41" s="9"/>
      <c r="E41" s="9"/>
      <c r="F41" s="9"/>
      <c r="G41" s="9"/>
    </row>
    <row r="42" spans="1:8" ht="10.9" customHeight="1">
      <c r="F42" s="3"/>
    </row>
    <row r="43" spans="1:8" ht="27.6" customHeight="1">
      <c r="A43" s="29" t="s">
        <v>38</v>
      </c>
      <c r="B43" s="18" t="s">
        <v>35</v>
      </c>
      <c r="C43" s="30" t="s">
        <v>39</v>
      </c>
      <c r="D43" s="30" t="s">
        <v>3</v>
      </c>
      <c r="E43" s="19" t="s">
        <v>4</v>
      </c>
      <c r="F43" s="19"/>
      <c r="G43" s="19"/>
    </row>
    <row r="44" spans="1:8">
      <c r="A44" s="31"/>
      <c r="B44" s="18"/>
      <c r="C44" s="30">
        <v>2021</v>
      </c>
      <c r="D44" s="30">
        <v>2022</v>
      </c>
      <c r="E44" s="23">
        <v>2023</v>
      </c>
      <c r="F44" s="23">
        <v>2024</v>
      </c>
      <c r="G44" s="23">
        <v>2025</v>
      </c>
    </row>
    <row r="45" spans="1:8" ht="39.6" customHeight="1">
      <c r="A45" s="32" t="s">
        <v>116</v>
      </c>
      <c r="B45" s="25"/>
      <c r="C45" s="33"/>
      <c r="D45" s="25"/>
      <c r="E45" s="25"/>
      <c r="F45" s="25"/>
      <c r="G45" s="33"/>
    </row>
    <row r="46" spans="1:8">
      <c r="A46" s="34" t="s">
        <v>53</v>
      </c>
      <c r="B46" s="25" t="s">
        <v>49</v>
      </c>
      <c r="C46" s="25">
        <v>509.8</v>
      </c>
      <c r="D46" s="35"/>
      <c r="E46" s="36">
        <v>6672.6270000000004</v>
      </c>
      <c r="F46" s="25"/>
      <c r="G46" s="33"/>
    </row>
    <row r="47" spans="1:8" ht="41.45" customHeight="1">
      <c r="A47" s="32" t="s">
        <v>151</v>
      </c>
      <c r="B47" s="25"/>
      <c r="C47" s="25"/>
      <c r="D47" s="35"/>
      <c r="E47" s="35"/>
      <c r="F47" s="25"/>
      <c r="G47" s="33"/>
    </row>
    <row r="48" spans="1:8">
      <c r="A48" s="34" t="s">
        <v>53</v>
      </c>
      <c r="B48" s="25" t="s">
        <v>49</v>
      </c>
      <c r="C48" s="26"/>
      <c r="D48" s="26">
        <v>1415.2</v>
      </c>
      <c r="E48" s="37">
        <v>3490.5</v>
      </c>
      <c r="F48" s="25"/>
      <c r="G48" s="33"/>
    </row>
    <row r="49" spans="1:7" ht="41.25" customHeight="1">
      <c r="A49" s="32" t="s">
        <v>152</v>
      </c>
      <c r="B49" s="25"/>
      <c r="C49" s="25"/>
      <c r="D49" s="35"/>
      <c r="E49" s="35"/>
      <c r="F49" s="25"/>
      <c r="G49" s="33"/>
    </row>
    <row r="50" spans="1:7">
      <c r="A50" s="34" t="s">
        <v>53</v>
      </c>
      <c r="B50" s="25" t="s">
        <v>49</v>
      </c>
      <c r="C50" s="25">
        <v>89.94</v>
      </c>
      <c r="D50" s="35">
        <v>1051.52</v>
      </c>
      <c r="E50" s="36">
        <v>3389.18</v>
      </c>
      <c r="F50" s="25"/>
      <c r="G50" s="33"/>
    </row>
    <row r="51" spans="1:7" ht="33.75">
      <c r="A51" s="32" t="s">
        <v>153</v>
      </c>
      <c r="B51" s="25"/>
      <c r="C51" s="25"/>
      <c r="D51" s="35"/>
      <c r="E51" s="35"/>
      <c r="F51" s="25"/>
      <c r="G51" s="33"/>
    </row>
    <row r="52" spans="1:7">
      <c r="A52" s="34" t="s">
        <v>53</v>
      </c>
      <c r="B52" s="25" t="s">
        <v>49</v>
      </c>
      <c r="C52" s="25"/>
      <c r="D52" s="35">
        <v>769.73</v>
      </c>
      <c r="E52" s="36">
        <v>4369.76</v>
      </c>
      <c r="F52" s="25"/>
      <c r="G52" s="33"/>
    </row>
    <row r="53" spans="1:7" ht="27" customHeight="1">
      <c r="A53" s="32" t="s">
        <v>64</v>
      </c>
      <c r="B53" s="25"/>
      <c r="C53" s="25"/>
      <c r="D53" s="35"/>
      <c r="E53" s="35"/>
      <c r="F53" s="25"/>
      <c r="G53" s="33"/>
    </row>
    <row r="54" spans="1:7">
      <c r="A54" s="34" t="s">
        <v>53</v>
      </c>
      <c r="B54" s="25" t="s">
        <v>49</v>
      </c>
      <c r="C54" s="35">
        <v>6832.56</v>
      </c>
      <c r="D54" s="35"/>
      <c r="E54" s="38">
        <v>14981.11</v>
      </c>
      <c r="F54" s="25"/>
      <c r="G54" s="33"/>
    </row>
    <row r="55" spans="1:7" ht="22.5">
      <c r="A55" s="32" t="s">
        <v>51</v>
      </c>
      <c r="B55" s="25"/>
      <c r="C55" s="25"/>
      <c r="D55" s="35"/>
      <c r="E55" s="35"/>
      <c r="F55" s="25"/>
      <c r="G55" s="33"/>
    </row>
    <row r="56" spans="1:7">
      <c r="A56" s="34" t="s">
        <v>53</v>
      </c>
      <c r="B56" s="39" t="s">
        <v>49</v>
      </c>
      <c r="C56" s="25"/>
      <c r="D56" s="40">
        <v>240.333</v>
      </c>
      <c r="E56" s="35">
        <v>372.68</v>
      </c>
      <c r="F56" s="25"/>
      <c r="G56" s="33"/>
    </row>
    <row r="57" spans="1:7" ht="22.5">
      <c r="A57" s="32" t="s">
        <v>140</v>
      </c>
      <c r="B57" s="33"/>
      <c r="C57" s="25"/>
      <c r="D57" s="35"/>
      <c r="E57" s="25"/>
      <c r="F57" s="25"/>
      <c r="G57" s="33"/>
    </row>
    <row r="58" spans="1:7">
      <c r="A58" s="34" t="s">
        <v>53</v>
      </c>
      <c r="B58" s="39" t="s">
        <v>50</v>
      </c>
      <c r="C58" s="25"/>
      <c r="D58" s="35"/>
      <c r="E58" s="41">
        <v>37.58</v>
      </c>
      <c r="F58" s="25"/>
      <c r="G58" s="33"/>
    </row>
    <row r="59" spans="1:7" ht="22.5">
      <c r="A59" s="32" t="s">
        <v>88</v>
      </c>
      <c r="B59" s="25"/>
      <c r="C59" s="25"/>
      <c r="D59" s="35"/>
      <c r="E59" s="25"/>
      <c r="F59" s="25"/>
      <c r="G59" s="33"/>
    </row>
    <row r="60" spans="1:7">
      <c r="A60" s="34" t="s">
        <v>53</v>
      </c>
      <c r="B60" s="39" t="s">
        <v>49</v>
      </c>
      <c r="C60" s="25"/>
      <c r="D60" s="35"/>
      <c r="E60" s="41">
        <v>1398.384</v>
      </c>
      <c r="F60" s="23"/>
      <c r="G60" s="33"/>
    </row>
    <row r="61" spans="1:7" ht="22.5">
      <c r="A61" s="32" t="s">
        <v>58</v>
      </c>
      <c r="B61" s="25"/>
      <c r="C61" s="25"/>
      <c r="D61" s="35"/>
      <c r="E61" s="41"/>
      <c r="F61" s="25"/>
      <c r="G61" s="33"/>
    </row>
    <row r="62" spans="1:7">
      <c r="A62" s="34" t="s">
        <v>53</v>
      </c>
      <c r="B62" s="39" t="s">
        <v>49</v>
      </c>
      <c r="C62" s="26">
        <v>2158</v>
      </c>
      <c r="D62" s="35">
        <v>118.35</v>
      </c>
      <c r="E62" s="41">
        <v>298.04000000000002</v>
      </c>
      <c r="F62" s="23"/>
      <c r="G62" s="33"/>
    </row>
    <row r="63" spans="1:7" ht="34.5" customHeight="1">
      <c r="A63" s="32" t="s">
        <v>89</v>
      </c>
      <c r="B63" s="25"/>
      <c r="C63" s="26"/>
      <c r="D63" s="35"/>
      <c r="E63" s="41"/>
      <c r="F63" s="25"/>
      <c r="G63" s="33"/>
    </row>
    <row r="64" spans="1:7">
      <c r="A64" s="34" t="s">
        <v>53</v>
      </c>
      <c r="B64" s="39" t="s">
        <v>49</v>
      </c>
      <c r="C64" s="33"/>
      <c r="D64" s="41"/>
      <c r="E64" s="41">
        <v>1398.38</v>
      </c>
      <c r="F64" s="23"/>
      <c r="G64" s="33"/>
    </row>
    <row r="65" spans="1:7" ht="27.6" customHeight="1">
      <c r="A65" s="32" t="s">
        <v>90</v>
      </c>
      <c r="B65" s="25"/>
      <c r="C65" s="33"/>
      <c r="D65" s="41"/>
      <c r="E65" s="41"/>
      <c r="F65" s="25"/>
      <c r="G65" s="33"/>
    </row>
    <row r="66" spans="1:7" ht="18.75" customHeight="1">
      <c r="A66" s="34" t="s">
        <v>53</v>
      </c>
      <c r="B66" s="39" t="s">
        <v>49</v>
      </c>
      <c r="C66" s="33"/>
      <c r="D66" s="41"/>
      <c r="E66" s="41">
        <v>1398.38</v>
      </c>
      <c r="F66" s="23"/>
      <c r="G66" s="33"/>
    </row>
    <row r="67" spans="1:7" ht="22.5">
      <c r="A67" s="42" t="s">
        <v>59</v>
      </c>
      <c r="B67" s="25"/>
      <c r="C67" s="33"/>
      <c r="D67" s="41"/>
      <c r="E67" s="41"/>
      <c r="F67" s="25"/>
      <c r="G67" s="25"/>
    </row>
    <row r="68" spans="1:7">
      <c r="A68" s="34" t="s">
        <v>53</v>
      </c>
      <c r="B68" s="39" t="s">
        <v>49</v>
      </c>
      <c r="C68" s="43">
        <v>2158</v>
      </c>
      <c r="D68" s="41">
        <v>112.12</v>
      </c>
      <c r="E68" s="41">
        <v>540.97</v>
      </c>
      <c r="F68" s="23"/>
      <c r="G68" s="25"/>
    </row>
    <row r="69" spans="1:7" ht="22.5">
      <c r="A69" s="42" t="s">
        <v>91</v>
      </c>
      <c r="B69" s="25"/>
      <c r="C69" s="33"/>
      <c r="D69" s="41"/>
      <c r="E69" s="25"/>
      <c r="F69" s="25"/>
      <c r="G69" s="25"/>
    </row>
    <row r="70" spans="1:7">
      <c r="A70" s="34" t="s">
        <v>53</v>
      </c>
      <c r="B70" s="39" t="s">
        <v>49</v>
      </c>
      <c r="C70" s="33"/>
      <c r="D70" s="41"/>
      <c r="E70" s="41">
        <v>1515.77</v>
      </c>
      <c r="F70" s="25"/>
      <c r="G70" s="25"/>
    </row>
    <row r="71" spans="1:7" ht="22.5">
      <c r="A71" s="42" t="s">
        <v>92</v>
      </c>
      <c r="B71" s="25"/>
      <c r="C71" s="33"/>
      <c r="D71" s="41"/>
      <c r="E71" s="25"/>
      <c r="F71" s="33"/>
      <c r="G71" s="33"/>
    </row>
    <row r="72" spans="1:7">
      <c r="A72" s="34" t="s">
        <v>53</v>
      </c>
      <c r="B72" s="39" t="s">
        <v>49</v>
      </c>
      <c r="C72" s="33"/>
      <c r="D72" s="41"/>
      <c r="E72" s="25">
        <v>1455.34</v>
      </c>
      <c r="F72" s="33"/>
      <c r="G72" s="33"/>
    </row>
    <row r="73" spans="1:7" ht="22.5">
      <c r="A73" s="42" t="s">
        <v>60</v>
      </c>
      <c r="B73" s="25"/>
      <c r="C73" s="33"/>
      <c r="D73" s="41"/>
      <c r="E73" s="25"/>
      <c r="F73" s="23"/>
      <c r="G73" s="33"/>
    </row>
    <row r="74" spans="1:7">
      <c r="A74" s="34" t="s">
        <v>53</v>
      </c>
      <c r="B74" s="39" t="s">
        <v>49</v>
      </c>
      <c r="C74" s="43">
        <v>1595</v>
      </c>
      <c r="D74" s="41">
        <v>105.99</v>
      </c>
      <c r="E74" s="41">
        <v>291.98399999999998</v>
      </c>
      <c r="F74" s="23"/>
      <c r="G74" s="33"/>
    </row>
    <row r="75" spans="1:7" ht="22.5">
      <c r="A75" s="44" t="s">
        <v>93</v>
      </c>
      <c r="B75" s="25"/>
      <c r="C75" s="33"/>
      <c r="D75" s="41"/>
      <c r="E75" s="41"/>
      <c r="F75" s="23"/>
      <c r="G75" s="33"/>
    </row>
    <row r="76" spans="1:7">
      <c r="A76" s="34" t="s">
        <v>53</v>
      </c>
      <c r="B76" s="39" t="s">
        <v>49</v>
      </c>
      <c r="C76" s="33"/>
      <c r="D76" s="41"/>
      <c r="E76" s="41">
        <v>2010.4</v>
      </c>
      <c r="F76" s="23"/>
      <c r="G76" s="33"/>
    </row>
    <row r="77" spans="1:7" ht="22.5">
      <c r="A77" s="32" t="s">
        <v>95</v>
      </c>
      <c r="B77" s="25"/>
      <c r="C77" s="33"/>
      <c r="D77" s="41"/>
      <c r="E77" s="41"/>
      <c r="F77" s="23"/>
      <c r="G77" s="33"/>
    </row>
    <row r="78" spans="1:7">
      <c r="A78" s="34" t="s">
        <v>53</v>
      </c>
      <c r="B78" s="39" t="s">
        <v>49</v>
      </c>
      <c r="C78" s="33"/>
      <c r="D78" s="41"/>
      <c r="E78" s="41">
        <v>2873.364</v>
      </c>
      <c r="F78" s="23"/>
      <c r="G78" s="33"/>
    </row>
    <row r="79" spans="1:7" ht="22.5">
      <c r="A79" s="32" t="s">
        <v>62</v>
      </c>
      <c r="B79" s="25"/>
      <c r="C79" s="33"/>
      <c r="D79" s="41"/>
      <c r="E79" s="41"/>
      <c r="F79" s="23"/>
      <c r="G79" s="33"/>
    </row>
    <row r="80" spans="1:7">
      <c r="A80" s="34" t="s">
        <v>53</v>
      </c>
      <c r="B80" s="39" t="s">
        <v>49</v>
      </c>
      <c r="C80" s="43">
        <v>1898</v>
      </c>
      <c r="D80" s="41">
        <v>669.53</v>
      </c>
      <c r="E80" s="41">
        <v>946.94</v>
      </c>
      <c r="F80" s="23"/>
      <c r="G80" s="33"/>
    </row>
    <row r="81" spans="1:7" ht="22.5">
      <c r="A81" s="32" t="s">
        <v>87</v>
      </c>
      <c r="B81" s="25"/>
      <c r="C81" s="33"/>
      <c r="D81" s="25"/>
      <c r="E81" s="41"/>
      <c r="F81" s="23"/>
      <c r="G81" s="33"/>
    </row>
    <row r="82" spans="1:7">
      <c r="A82" s="34" t="s">
        <v>53</v>
      </c>
      <c r="B82" s="39" t="s">
        <v>49</v>
      </c>
      <c r="C82" s="33"/>
      <c r="D82" s="25"/>
      <c r="E82" s="41">
        <v>2873.364</v>
      </c>
      <c r="F82" s="23"/>
      <c r="G82" s="33"/>
    </row>
    <row r="83" spans="1:7" ht="22.5">
      <c r="A83" s="32" t="s">
        <v>63</v>
      </c>
      <c r="B83" s="25"/>
      <c r="C83" s="33"/>
      <c r="D83" s="25"/>
      <c r="E83" s="41"/>
      <c r="F83" s="23"/>
      <c r="G83" s="33"/>
    </row>
    <row r="84" spans="1:7">
      <c r="A84" s="34" t="s">
        <v>53</v>
      </c>
      <c r="B84" s="39" t="s">
        <v>49</v>
      </c>
      <c r="C84" s="43">
        <v>2728</v>
      </c>
      <c r="D84" s="25">
        <v>459.59</v>
      </c>
      <c r="E84" s="41">
        <v>367.33</v>
      </c>
      <c r="F84" s="23"/>
      <c r="G84" s="33"/>
    </row>
    <row r="85" spans="1:7" ht="22.5">
      <c r="A85" s="32" t="s">
        <v>97</v>
      </c>
      <c r="B85" s="25"/>
      <c r="C85" s="33"/>
      <c r="D85" s="25"/>
      <c r="E85" s="41"/>
      <c r="F85" s="23"/>
      <c r="G85" s="33"/>
    </row>
    <row r="86" spans="1:7">
      <c r="A86" s="34" t="s">
        <v>53</v>
      </c>
      <c r="B86" s="39" t="s">
        <v>49</v>
      </c>
      <c r="C86" s="33"/>
      <c r="D86" s="25"/>
      <c r="E86" s="41">
        <v>93.590999999999994</v>
      </c>
      <c r="F86" s="23"/>
      <c r="G86" s="33"/>
    </row>
    <row r="87" spans="1:7" ht="22.5">
      <c r="A87" s="32" t="s">
        <v>98</v>
      </c>
      <c r="B87" s="25"/>
      <c r="C87" s="33"/>
      <c r="D87" s="25"/>
      <c r="E87" s="25"/>
      <c r="F87" s="23"/>
      <c r="G87" s="33"/>
    </row>
    <row r="88" spans="1:7">
      <c r="A88" s="34" t="s">
        <v>53</v>
      </c>
      <c r="B88" s="25"/>
      <c r="C88" s="33"/>
      <c r="D88" s="25"/>
      <c r="E88" s="25">
        <v>9.2100000000000009</v>
      </c>
      <c r="F88" s="23"/>
      <c r="G88" s="33"/>
    </row>
    <row r="89" spans="1:7" ht="22.5">
      <c r="A89" s="32" t="s">
        <v>99</v>
      </c>
      <c r="B89" s="25"/>
      <c r="C89" s="33"/>
      <c r="D89" s="25"/>
      <c r="E89" s="25"/>
      <c r="F89" s="23"/>
      <c r="G89" s="33"/>
    </row>
    <row r="90" spans="1:7">
      <c r="A90" s="34" t="s">
        <v>53</v>
      </c>
      <c r="B90" s="25"/>
      <c r="C90" s="33"/>
      <c r="D90" s="25"/>
      <c r="E90" s="25">
        <v>9.2100000000000009</v>
      </c>
      <c r="F90" s="23"/>
      <c r="G90" s="33"/>
    </row>
    <row r="91" spans="1:7" ht="22.5">
      <c r="A91" s="32" t="s">
        <v>100</v>
      </c>
      <c r="B91" s="25"/>
      <c r="C91" s="33"/>
      <c r="D91" s="25"/>
      <c r="E91" s="25"/>
      <c r="F91" s="25"/>
      <c r="G91" s="33"/>
    </row>
    <row r="92" spans="1:7">
      <c r="A92" s="34" t="s">
        <v>53</v>
      </c>
      <c r="B92" s="39" t="s">
        <v>49</v>
      </c>
      <c r="C92" s="33"/>
      <c r="D92" s="25"/>
      <c r="E92" s="41">
        <v>93.510999999999996</v>
      </c>
      <c r="F92" s="23"/>
      <c r="G92" s="33"/>
    </row>
    <row r="93" spans="1:7" ht="27" customHeight="1">
      <c r="A93" s="32" t="s">
        <v>101</v>
      </c>
      <c r="B93" s="25"/>
      <c r="C93" s="33"/>
      <c r="D93" s="25"/>
      <c r="E93" s="41"/>
      <c r="F93" s="25"/>
      <c r="G93" s="33"/>
    </row>
    <row r="94" spans="1:7" ht="15" customHeight="1">
      <c r="A94" s="34" t="s">
        <v>53</v>
      </c>
      <c r="B94" s="39" t="s">
        <v>49</v>
      </c>
      <c r="C94" s="33"/>
      <c r="D94" s="25"/>
      <c r="E94" s="41">
        <v>94.100999999999999</v>
      </c>
      <c r="F94" s="25"/>
      <c r="G94" s="33"/>
    </row>
    <row r="95" spans="1:7" ht="31.5" customHeight="1">
      <c r="A95" s="32" t="s">
        <v>54</v>
      </c>
      <c r="B95" s="25"/>
      <c r="C95" s="33"/>
      <c r="D95" s="25"/>
      <c r="E95" s="41"/>
      <c r="F95" s="23"/>
      <c r="G95" s="33"/>
    </row>
    <row r="96" spans="1:7" ht="15" customHeight="1">
      <c r="A96" s="34" t="s">
        <v>53</v>
      </c>
      <c r="B96" s="39" t="s">
        <v>49</v>
      </c>
      <c r="C96" s="33"/>
      <c r="D96" s="25"/>
      <c r="E96" s="41">
        <v>56.86</v>
      </c>
      <c r="F96" s="23"/>
      <c r="G96" s="33"/>
    </row>
    <row r="97" spans="1:7" ht="28.15" customHeight="1">
      <c r="A97" s="32" t="s">
        <v>55</v>
      </c>
      <c r="B97" s="25"/>
      <c r="C97" s="33"/>
      <c r="D97" s="25"/>
      <c r="E97" s="25"/>
      <c r="F97" s="23"/>
      <c r="G97" s="33"/>
    </row>
    <row r="98" spans="1:7" ht="15" customHeight="1">
      <c r="A98" s="34" t="s">
        <v>53</v>
      </c>
      <c r="B98" s="39" t="s">
        <v>49</v>
      </c>
      <c r="C98" s="33"/>
      <c r="D98" s="25"/>
      <c r="E98" s="41">
        <v>56.86</v>
      </c>
      <c r="F98" s="23"/>
      <c r="G98" s="33"/>
    </row>
    <row r="99" spans="1:7" ht="22.5">
      <c r="A99" s="32" t="s">
        <v>56</v>
      </c>
      <c r="B99" s="25"/>
      <c r="C99" s="33"/>
      <c r="D99" s="25"/>
      <c r="E99" s="43"/>
      <c r="F99" s="23"/>
      <c r="G99" s="33"/>
    </row>
    <row r="100" spans="1:7">
      <c r="A100" s="34" t="s">
        <v>53</v>
      </c>
      <c r="B100" s="39" t="s">
        <v>49</v>
      </c>
      <c r="C100" s="33"/>
      <c r="D100" s="25"/>
      <c r="E100" s="41">
        <v>56.7</v>
      </c>
      <c r="F100" s="25"/>
      <c r="G100" s="33"/>
    </row>
    <row r="101" spans="1:7" ht="22.5">
      <c r="A101" s="32" t="s">
        <v>102</v>
      </c>
      <c r="B101" s="25"/>
      <c r="C101" s="33"/>
      <c r="D101" s="25"/>
      <c r="E101" s="25"/>
      <c r="F101" s="23"/>
      <c r="G101" s="33"/>
    </row>
    <row r="102" spans="1:7">
      <c r="A102" s="34" t="s">
        <v>53</v>
      </c>
      <c r="B102" s="39" t="s">
        <v>49</v>
      </c>
      <c r="C102" s="33"/>
      <c r="D102" s="25"/>
      <c r="E102" s="41">
        <v>56.58</v>
      </c>
      <c r="F102" s="25"/>
      <c r="G102" s="33"/>
    </row>
    <row r="103" spans="1:7" ht="22.5">
      <c r="A103" s="32" t="s">
        <v>103</v>
      </c>
      <c r="B103" s="25"/>
      <c r="C103" s="33"/>
      <c r="D103" s="25"/>
      <c r="E103" s="43"/>
      <c r="F103" s="23"/>
      <c r="G103" s="33"/>
    </row>
    <row r="104" spans="1:7">
      <c r="A104" s="34" t="s">
        <v>53</v>
      </c>
      <c r="B104" s="39" t="s">
        <v>49</v>
      </c>
      <c r="C104" s="33"/>
      <c r="D104" s="25"/>
      <c r="E104" s="41">
        <v>56.59</v>
      </c>
      <c r="F104" s="25"/>
      <c r="G104" s="33"/>
    </row>
    <row r="105" spans="1:7" ht="22.5">
      <c r="A105" s="32" t="s">
        <v>104</v>
      </c>
      <c r="B105" s="25"/>
      <c r="C105" s="33"/>
      <c r="D105" s="25"/>
      <c r="E105" s="43"/>
      <c r="F105" s="23"/>
      <c r="G105" s="33"/>
    </row>
    <row r="106" spans="1:7" ht="15" customHeight="1">
      <c r="A106" s="34" t="s">
        <v>53</v>
      </c>
      <c r="B106" s="39" t="s">
        <v>49</v>
      </c>
      <c r="C106" s="33"/>
      <c r="D106" s="41">
        <v>514.47</v>
      </c>
      <c r="E106" s="41">
        <v>1662.6</v>
      </c>
      <c r="F106" s="23"/>
      <c r="G106" s="33"/>
    </row>
    <row r="107" spans="1:7" ht="22.5">
      <c r="A107" s="32" t="s">
        <v>105</v>
      </c>
      <c r="B107" s="25"/>
      <c r="C107" s="33"/>
      <c r="D107" s="41"/>
      <c r="E107" s="41"/>
      <c r="F107" s="23"/>
      <c r="G107" s="33"/>
    </row>
    <row r="108" spans="1:7">
      <c r="A108" s="34" t="s">
        <v>53</v>
      </c>
      <c r="B108" s="25" t="s">
        <v>49</v>
      </c>
      <c r="C108" s="25">
        <v>825.67</v>
      </c>
      <c r="D108" s="41">
        <v>15.14</v>
      </c>
      <c r="E108" s="45">
        <v>200.1</v>
      </c>
      <c r="F108" s="23"/>
      <c r="G108" s="33"/>
    </row>
    <row r="109" spans="1:7" ht="22.5">
      <c r="A109" s="32" t="s">
        <v>106</v>
      </c>
      <c r="B109" s="25"/>
      <c r="C109" s="33"/>
      <c r="D109" s="41"/>
      <c r="E109" s="41"/>
      <c r="F109" s="25"/>
      <c r="G109" s="33"/>
    </row>
    <row r="110" spans="1:7">
      <c r="A110" s="34" t="s">
        <v>53</v>
      </c>
      <c r="B110" s="25" t="s">
        <v>49</v>
      </c>
      <c r="C110" s="25">
        <v>22.49</v>
      </c>
      <c r="D110" s="41"/>
      <c r="E110" s="45">
        <v>1338.69</v>
      </c>
      <c r="F110" s="23"/>
      <c r="G110" s="33"/>
    </row>
    <row r="111" spans="1:7" ht="22.5">
      <c r="A111" s="32" t="s">
        <v>107</v>
      </c>
      <c r="B111" s="25"/>
      <c r="C111" s="33"/>
      <c r="D111" s="41"/>
      <c r="E111" s="41"/>
      <c r="F111" s="25"/>
      <c r="G111" s="33"/>
    </row>
    <row r="112" spans="1:7">
      <c r="A112" s="34" t="s">
        <v>53</v>
      </c>
      <c r="B112" s="25" t="s">
        <v>49</v>
      </c>
      <c r="C112" s="33"/>
      <c r="D112" s="41"/>
      <c r="E112" s="45">
        <v>701.32</v>
      </c>
      <c r="F112" s="25"/>
      <c r="G112" s="33"/>
    </row>
    <row r="113" spans="1:7" ht="22.5">
      <c r="A113" s="32" t="s">
        <v>108</v>
      </c>
      <c r="B113" s="25"/>
      <c r="C113" s="33"/>
      <c r="D113" s="41"/>
      <c r="E113" s="46"/>
      <c r="F113" s="25"/>
      <c r="G113" s="33"/>
    </row>
    <row r="114" spans="1:7">
      <c r="A114" s="34" t="s">
        <v>53</v>
      </c>
      <c r="B114" s="25" t="s">
        <v>49</v>
      </c>
      <c r="C114" s="43">
        <v>150</v>
      </c>
      <c r="D114" s="41"/>
      <c r="E114" s="47">
        <v>40</v>
      </c>
      <c r="F114" s="23"/>
      <c r="G114" s="33"/>
    </row>
    <row r="115" spans="1:7" ht="22.5">
      <c r="A115" s="32" t="s">
        <v>109</v>
      </c>
      <c r="B115" s="25"/>
      <c r="C115" s="33"/>
      <c r="D115" s="25"/>
      <c r="E115" s="25"/>
      <c r="F115" s="23"/>
      <c r="G115" s="33"/>
    </row>
    <row r="116" spans="1:7">
      <c r="A116" s="34" t="s">
        <v>53</v>
      </c>
      <c r="B116" s="25" t="s">
        <v>49</v>
      </c>
      <c r="C116" s="25">
        <v>348.26</v>
      </c>
      <c r="D116" s="25"/>
      <c r="E116" s="36">
        <v>323.17</v>
      </c>
      <c r="F116" s="23"/>
      <c r="G116" s="33"/>
    </row>
    <row r="117" spans="1:7" ht="22.5">
      <c r="A117" s="32" t="s">
        <v>110</v>
      </c>
      <c r="B117" s="25"/>
      <c r="C117" s="25"/>
      <c r="D117" s="25"/>
      <c r="E117" s="35"/>
      <c r="F117" s="23"/>
      <c r="G117" s="33"/>
    </row>
    <row r="118" spans="1:7">
      <c r="A118" s="34" t="s">
        <v>53</v>
      </c>
      <c r="B118" s="25" t="s">
        <v>49</v>
      </c>
      <c r="C118" s="25">
        <v>290.31</v>
      </c>
      <c r="D118" s="25"/>
      <c r="E118" s="36">
        <v>381.64</v>
      </c>
      <c r="F118" s="23"/>
      <c r="G118" s="33"/>
    </row>
    <row r="119" spans="1:7" ht="22.5">
      <c r="A119" s="32" t="s">
        <v>111</v>
      </c>
      <c r="B119" s="25"/>
      <c r="C119" s="25"/>
      <c r="D119" s="25"/>
      <c r="E119" s="35"/>
      <c r="F119" s="25"/>
      <c r="G119" s="33"/>
    </row>
    <row r="120" spans="1:7">
      <c r="A120" s="34" t="s">
        <v>53</v>
      </c>
      <c r="B120" s="25" t="s">
        <v>49</v>
      </c>
      <c r="C120" s="25">
        <v>803.51</v>
      </c>
      <c r="D120" s="25"/>
      <c r="E120" s="36">
        <v>97.42</v>
      </c>
      <c r="F120" s="25"/>
      <c r="G120" s="33"/>
    </row>
    <row r="121" spans="1:7">
      <c r="A121" s="48"/>
      <c r="B121" s="49"/>
      <c r="D121" s="49"/>
      <c r="F121" s="49"/>
    </row>
    <row r="122" spans="1:7" ht="28.15" customHeight="1">
      <c r="A122" s="29" t="s">
        <v>40</v>
      </c>
      <c r="B122" s="18" t="s">
        <v>35</v>
      </c>
      <c r="C122" s="30" t="s">
        <v>39</v>
      </c>
      <c r="D122" s="30" t="s">
        <v>3</v>
      </c>
      <c r="E122" s="19" t="s">
        <v>4</v>
      </c>
      <c r="F122" s="19"/>
      <c r="G122" s="19"/>
    </row>
    <row r="123" spans="1:7" ht="15" customHeight="1">
      <c r="A123" s="31"/>
      <c r="B123" s="18"/>
      <c r="C123" s="30">
        <v>2021</v>
      </c>
      <c r="D123" s="30">
        <v>2022</v>
      </c>
      <c r="E123" s="23">
        <v>2023</v>
      </c>
      <c r="F123" s="23">
        <v>2024</v>
      </c>
      <c r="G123" s="23">
        <v>2025</v>
      </c>
    </row>
    <row r="124" spans="1:7" ht="41.45" customHeight="1">
      <c r="A124" s="32" t="s">
        <v>116</v>
      </c>
      <c r="B124" s="39" t="s">
        <v>2</v>
      </c>
      <c r="C124" s="39"/>
      <c r="D124" s="39"/>
      <c r="E124" s="26">
        <v>379466</v>
      </c>
      <c r="F124" s="23"/>
      <c r="G124" s="23"/>
    </row>
    <row r="125" spans="1:7" ht="42.75" customHeight="1">
      <c r="A125" s="32" t="s">
        <v>154</v>
      </c>
      <c r="B125" s="39" t="s">
        <v>2</v>
      </c>
      <c r="C125" s="50"/>
      <c r="D125" s="50"/>
      <c r="E125" s="26">
        <f>262738-51449</f>
        <v>211289</v>
      </c>
      <c r="F125" s="51"/>
      <c r="G125" s="51"/>
    </row>
    <row r="126" spans="1:7" ht="42.75" customHeight="1">
      <c r="A126" s="32" t="s">
        <v>155</v>
      </c>
      <c r="B126" s="39" t="s">
        <v>2</v>
      </c>
      <c r="C126" s="50"/>
      <c r="D126" s="50"/>
      <c r="E126" s="26">
        <v>476677</v>
      </c>
      <c r="F126" s="51"/>
      <c r="G126" s="51"/>
    </row>
    <row r="127" spans="1:7" ht="40.15" customHeight="1">
      <c r="A127" s="32" t="s">
        <v>153</v>
      </c>
      <c r="B127" s="39" t="s">
        <v>2</v>
      </c>
      <c r="C127" s="50"/>
      <c r="D127" s="50"/>
      <c r="E127" s="26">
        <f>311266+51449</f>
        <v>362715</v>
      </c>
      <c r="F127" s="51"/>
      <c r="G127" s="51"/>
    </row>
    <row r="128" spans="1:7" ht="26.25" customHeight="1">
      <c r="A128" s="32" t="s">
        <v>64</v>
      </c>
      <c r="B128" s="39" t="s">
        <v>2</v>
      </c>
      <c r="C128" s="50"/>
      <c r="D128" s="50"/>
      <c r="E128" s="26">
        <v>1085339</v>
      </c>
      <c r="F128" s="51"/>
      <c r="G128" s="51"/>
    </row>
    <row r="129" spans="1:7" ht="22.5">
      <c r="A129" s="32" t="s">
        <v>51</v>
      </c>
      <c r="B129" s="39" t="s">
        <v>2</v>
      </c>
      <c r="C129" s="50"/>
      <c r="D129" s="50"/>
      <c r="E129" s="26">
        <f>26680-489.1</f>
        <v>26190.9</v>
      </c>
      <c r="F129" s="51"/>
      <c r="G129" s="51"/>
    </row>
    <row r="130" spans="1:7" ht="22.5">
      <c r="A130" s="32" t="s">
        <v>140</v>
      </c>
      <c r="B130" s="39" t="s">
        <v>2</v>
      </c>
      <c r="C130" s="50"/>
      <c r="D130" s="50"/>
      <c r="E130" s="26">
        <f>34000-165.4</f>
        <v>33834.6</v>
      </c>
      <c r="F130" s="51"/>
      <c r="G130" s="51"/>
    </row>
    <row r="131" spans="1:7" ht="28.9" customHeight="1">
      <c r="A131" s="32" t="s">
        <v>87</v>
      </c>
      <c r="B131" s="39" t="s">
        <v>2</v>
      </c>
      <c r="C131" s="50"/>
      <c r="D131" s="50"/>
      <c r="E131" s="26">
        <v>218391</v>
      </c>
      <c r="F131" s="51"/>
      <c r="G131" s="51"/>
    </row>
    <row r="132" spans="1:7" ht="22.5">
      <c r="A132" s="32" t="s">
        <v>88</v>
      </c>
      <c r="B132" s="39" t="s">
        <v>2</v>
      </c>
      <c r="C132" s="50"/>
      <c r="D132" s="50"/>
      <c r="E132" s="26">
        <v>148429</v>
      </c>
      <c r="F132" s="51"/>
      <c r="G132" s="51"/>
    </row>
    <row r="133" spans="1:7" ht="22.5">
      <c r="A133" s="32" t="s">
        <v>58</v>
      </c>
      <c r="B133" s="39" t="s">
        <v>2</v>
      </c>
      <c r="C133" s="50"/>
      <c r="D133" s="50"/>
      <c r="E133" s="26">
        <v>10933</v>
      </c>
      <c r="F133" s="51"/>
      <c r="G133" s="51"/>
    </row>
    <row r="134" spans="1:7" ht="22.5">
      <c r="A134" s="32" t="s">
        <v>89</v>
      </c>
      <c r="B134" s="39" t="s">
        <v>2</v>
      </c>
      <c r="C134" s="50"/>
      <c r="D134" s="50"/>
      <c r="E134" s="26">
        <v>148422</v>
      </c>
      <c r="F134" s="51"/>
      <c r="G134" s="51"/>
    </row>
    <row r="135" spans="1:7" ht="22.5">
      <c r="A135" s="32" t="s">
        <v>90</v>
      </c>
      <c r="B135" s="39" t="s">
        <v>2</v>
      </c>
      <c r="C135" s="50"/>
      <c r="D135" s="50"/>
      <c r="E135" s="26">
        <v>148429</v>
      </c>
      <c r="F135" s="51"/>
      <c r="G135" s="51"/>
    </row>
    <row r="136" spans="1:7" ht="22.5">
      <c r="A136" s="42" t="s">
        <v>59</v>
      </c>
      <c r="B136" s="39" t="s">
        <v>2</v>
      </c>
      <c r="C136" s="50"/>
      <c r="D136" s="50"/>
      <c r="E136" s="26">
        <v>10933</v>
      </c>
      <c r="F136" s="51"/>
      <c r="G136" s="51"/>
    </row>
    <row r="137" spans="1:7" ht="22.5">
      <c r="A137" s="42" t="s">
        <v>91</v>
      </c>
      <c r="B137" s="39" t="s">
        <v>2</v>
      </c>
      <c r="C137" s="50"/>
      <c r="D137" s="50"/>
      <c r="E137" s="26">
        <v>125933</v>
      </c>
      <c r="F137" s="51"/>
      <c r="G137" s="51"/>
    </row>
    <row r="138" spans="1:7" ht="22.5">
      <c r="A138" s="42" t="s">
        <v>92</v>
      </c>
      <c r="B138" s="39" t="s">
        <v>2</v>
      </c>
      <c r="C138" s="50"/>
      <c r="D138" s="50"/>
      <c r="E138" s="26">
        <v>124192</v>
      </c>
      <c r="F138" s="51"/>
      <c r="G138" s="51"/>
    </row>
    <row r="139" spans="1:7" ht="22.5">
      <c r="A139" s="42" t="s">
        <v>60</v>
      </c>
      <c r="B139" s="39" t="s">
        <v>2</v>
      </c>
      <c r="C139" s="50"/>
      <c r="D139" s="50"/>
      <c r="E139" s="26">
        <v>10933</v>
      </c>
      <c r="F139" s="51"/>
      <c r="G139" s="51"/>
    </row>
    <row r="140" spans="1:7" ht="22.5">
      <c r="A140" s="44" t="s">
        <v>93</v>
      </c>
      <c r="B140" s="39" t="s">
        <v>2</v>
      </c>
      <c r="C140" s="52"/>
      <c r="D140" s="50"/>
      <c r="E140" s="26">
        <v>151190</v>
      </c>
      <c r="F140" s="51"/>
      <c r="G140" s="51"/>
    </row>
    <row r="141" spans="1:7" ht="22.5">
      <c r="A141" s="32" t="s">
        <v>95</v>
      </c>
      <c r="B141" s="39" t="s">
        <v>2</v>
      </c>
      <c r="C141" s="52"/>
      <c r="D141" s="50"/>
      <c r="E141" s="26">
        <v>217691</v>
      </c>
      <c r="F141" s="51"/>
      <c r="G141" s="51"/>
    </row>
    <row r="142" spans="1:7" ht="22.5">
      <c r="A142" s="32" t="s">
        <v>62</v>
      </c>
      <c r="B142" s="39" t="s">
        <v>2</v>
      </c>
      <c r="C142" s="52"/>
      <c r="D142" s="50"/>
      <c r="E142" s="26">
        <v>23944</v>
      </c>
      <c r="F142" s="51"/>
      <c r="G142" s="51"/>
    </row>
    <row r="143" spans="1:7" ht="22.5">
      <c r="A143" s="32" t="s">
        <v>63</v>
      </c>
      <c r="B143" s="39" t="s">
        <v>2</v>
      </c>
      <c r="C143" s="52"/>
      <c r="D143" s="50"/>
      <c r="E143" s="26">
        <v>23557</v>
      </c>
      <c r="F143" s="51"/>
      <c r="G143" s="51"/>
    </row>
    <row r="144" spans="1:7" ht="22.5">
      <c r="A144" s="32" t="s">
        <v>97</v>
      </c>
      <c r="B144" s="39" t="s">
        <v>2</v>
      </c>
      <c r="C144" s="52"/>
      <c r="D144" s="50"/>
      <c r="E144" s="26">
        <v>3000</v>
      </c>
      <c r="F144" s="26">
        <v>380583.5</v>
      </c>
      <c r="G144" s="51"/>
    </row>
    <row r="145" spans="1:7" ht="22.5">
      <c r="A145" s="32" t="s">
        <v>98</v>
      </c>
      <c r="B145" s="39" t="s">
        <v>2</v>
      </c>
      <c r="C145" s="52"/>
      <c r="D145" s="50"/>
      <c r="E145" s="26">
        <v>3000</v>
      </c>
      <c r="F145" s="26">
        <v>381859.3</v>
      </c>
      <c r="G145" s="51"/>
    </row>
    <row r="146" spans="1:7" ht="22.5">
      <c r="A146" s="32" t="s">
        <v>99</v>
      </c>
      <c r="B146" s="39" t="s">
        <v>2</v>
      </c>
      <c r="C146" s="52"/>
      <c r="D146" s="50"/>
      <c r="E146" s="26">
        <v>3000</v>
      </c>
      <c r="F146" s="26">
        <v>381841.1</v>
      </c>
      <c r="G146" s="51"/>
    </row>
    <row r="147" spans="1:7" ht="22.5">
      <c r="A147" s="32" t="s">
        <v>100</v>
      </c>
      <c r="B147" s="39" t="s">
        <v>2</v>
      </c>
      <c r="C147" s="52"/>
      <c r="D147" s="50"/>
      <c r="E147" s="26">
        <v>3000</v>
      </c>
      <c r="F147" s="26">
        <v>378081.3</v>
      </c>
      <c r="G147" s="51"/>
    </row>
    <row r="148" spans="1:7" ht="22.5">
      <c r="A148" s="32" t="s">
        <v>101</v>
      </c>
      <c r="B148" s="39" t="s">
        <v>2</v>
      </c>
      <c r="C148" s="52"/>
      <c r="D148" s="50"/>
      <c r="E148" s="26">
        <v>3000</v>
      </c>
      <c r="F148" s="26">
        <v>378075.8</v>
      </c>
      <c r="G148" s="51"/>
    </row>
    <row r="149" spans="1:7" ht="28.15" customHeight="1">
      <c r="A149" s="32" t="s">
        <v>54</v>
      </c>
      <c r="B149" s="39" t="s">
        <v>2</v>
      </c>
      <c r="C149" s="52"/>
      <c r="D149" s="50"/>
      <c r="E149" s="26">
        <v>3000</v>
      </c>
      <c r="F149" s="26">
        <v>298356.7</v>
      </c>
      <c r="G149" s="51"/>
    </row>
    <row r="150" spans="1:7" ht="26.45" customHeight="1">
      <c r="A150" s="32" t="s">
        <v>55</v>
      </c>
      <c r="B150" s="39" t="s">
        <v>2</v>
      </c>
      <c r="C150" s="52"/>
      <c r="D150" s="50"/>
      <c r="E150" s="26">
        <v>3000</v>
      </c>
      <c r="F150" s="26">
        <v>298362.59999999998</v>
      </c>
      <c r="G150" s="51"/>
    </row>
    <row r="151" spans="1:7" ht="30" customHeight="1">
      <c r="A151" s="32" t="s">
        <v>56</v>
      </c>
      <c r="B151" s="39" t="s">
        <v>2</v>
      </c>
      <c r="C151" s="52"/>
      <c r="D151" s="50"/>
      <c r="E151" s="26">
        <v>3000</v>
      </c>
      <c r="F151" s="26">
        <v>298067.20000000001</v>
      </c>
      <c r="G151" s="51"/>
    </row>
    <row r="152" spans="1:7" ht="22.5">
      <c r="A152" s="32" t="s">
        <v>102</v>
      </c>
      <c r="B152" s="39" t="s">
        <v>2</v>
      </c>
      <c r="C152" s="52"/>
      <c r="D152" s="50"/>
      <c r="E152" s="26">
        <v>3000</v>
      </c>
      <c r="F152" s="26">
        <v>298540</v>
      </c>
      <c r="G152" s="51"/>
    </row>
    <row r="153" spans="1:7" ht="22.5">
      <c r="A153" s="32" t="s">
        <v>103</v>
      </c>
      <c r="B153" s="39" t="s">
        <v>2</v>
      </c>
      <c r="C153" s="52"/>
      <c r="D153" s="50"/>
      <c r="E153" s="26">
        <v>3000</v>
      </c>
      <c r="F153" s="26">
        <v>297915.2</v>
      </c>
      <c r="G153" s="51"/>
    </row>
    <row r="154" spans="1:7" ht="22.5">
      <c r="A154" s="32" t="s">
        <v>104</v>
      </c>
      <c r="B154" s="39" t="s">
        <v>2</v>
      </c>
      <c r="C154" s="52"/>
      <c r="D154" s="50"/>
      <c r="E154" s="26">
        <v>30000</v>
      </c>
      <c r="F154" s="51"/>
      <c r="G154" s="51"/>
    </row>
    <row r="155" spans="1:7" ht="22.5">
      <c r="A155" s="32" t="s">
        <v>105</v>
      </c>
      <c r="B155" s="39" t="s">
        <v>2</v>
      </c>
      <c r="C155" s="52"/>
      <c r="D155" s="50"/>
      <c r="E155" s="26">
        <v>20391</v>
      </c>
      <c r="F155" s="51"/>
      <c r="G155" s="51"/>
    </row>
    <row r="156" spans="1:7" ht="22.5">
      <c r="A156" s="32" t="s">
        <v>106</v>
      </c>
      <c r="B156" s="39" t="s">
        <v>2</v>
      </c>
      <c r="C156" s="52"/>
      <c r="D156" s="50"/>
      <c r="E156" s="26">
        <f>13128-1860.6</f>
        <v>11267.4</v>
      </c>
      <c r="F156" s="51"/>
      <c r="G156" s="51"/>
    </row>
    <row r="157" spans="1:7" ht="22.5">
      <c r="A157" s="32" t="s">
        <v>107</v>
      </c>
      <c r="B157" s="39" t="s">
        <v>2</v>
      </c>
      <c r="C157" s="52"/>
      <c r="D157" s="50"/>
      <c r="E157" s="26">
        <v>13981</v>
      </c>
      <c r="F157" s="51"/>
      <c r="G157" s="51"/>
    </row>
    <row r="158" spans="1:7" ht="22.5">
      <c r="A158" s="32" t="s">
        <v>108</v>
      </c>
      <c r="B158" s="39" t="s">
        <v>2</v>
      </c>
      <c r="C158" s="52"/>
      <c r="D158" s="50"/>
      <c r="E158" s="26">
        <v>21096</v>
      </c>
      <c r="F158" s="51"/>
      <c r="G158" s="51"/>
    </row>
    <row r="159" spans="1:7" ht="22.5">
      <c r="A159" s="32" t="s">
        <v>109</v>
      </c>
      <c r="B159" s="39" t="s">
        <v>2</v>
      </c>
      <c r="C159" s="52"/>
      <c r="D159" s="50"/>
      <c r="E159" s="26">
        <v>17972</v>
      </c>
      <c r="F159" s="51"/>
      <c r="G159" s="51"/>
    </row>
    <row r="160" spans="1:7" ht="22.5">
      <c r="A160" s="32" t="s">
        <v>110</v>
      </c>
      <c r="B160" s="39" t="s">
        <v>2</v>
      </c>
      <c r="C160" s="52"/>
      <c r="D160" s="50"/>
      <c r="E160" s="26">
        <v>20445</v>
      </c>
      <c r="F160" s="51"/>
      <c r="G160" s="51"/>
    </row>
    <row r="161" spans="1:7" ht="22.5">
      <c r="A161" s="32" t="s">
        <v>111</v>
      </c>
      <c r="B161" s="39" t="s">
        <v>2</v>
      </c>
      <c r="C161" s="52"/>
      <c r="D161" s="50"/>
      <c r="E161" s="26">
        <v>4407</v>
      </c>
      <c r="F161" s="51"/>
      <c r="G161" s="51"/>
    </row>
    <row r="162" spans="1:7" ht="13.9" customHeight="1">
      <c r="A162" s="53" t="s">
        <v>1</v>
      </c>
      <c r="B162" s="23" t="s">
        <v>2</v>
      </c>
      <c r="C162" s="54"/>
      <c r="D162" s="54"/>
      <c r="E162" s="54">
        <f>SUM(E124:E161)</f>
        <v>4108047.9</v>
      </c>
      <c r="F162" s="54">
        <f>SUM(F125:F161)</f>
        <v>3391682.7000000007</v>
      </c>
      <c r="G162" s="54"/>
    </row>
    <row r="163" spans="1:7">
      <c r="A163" s="10"/>
      <c r="B163" s="10"/>
      <c r="C163" s="55"/>
      <c r="D163" s="55"/>
      <c r="E163" s="55"/>
      <c r="F163" s="55"/>
      <c r="G163" s="55"/>
    </row>
    <row r="164" spans="1:7">
      <c r="A164" s="10" t="s">
        <v>44</v>
      </c>
      <c r="B164" s="2" t="s">
        <v>48</v>
      </c>
      <c r="C164" s="4"/>
      <c r="D164" s="4"/>
      <c r="E164" s="4"/>
      <c r="F164" s="4"/>
      <c r="G164" s="4"/>
    </row>
    <row r="165" spans="1:7">
      <c r="A165" s="10" t="s">
        <v>17</v>
      </c>
      <c r="B165" s="6"/>
      <c r="C165" s="6"/>
      <c r="D165" s="6"/>
      <c r="E165" s="6"/>
      <c r="F165" s="6"/>
      <c r="G165" s="6"/>
    </row>
    <row r="166" spans="1:7">
      <c r="A166" s="11" t="s">
        <v>45</v>
      </c>
      <c r="B166" s="2" t="s">
        <v>47</v>
      </c>
      <c r="C166" s="2"/>
      <c r="D166" s="2"/>
      <c r="E166" s="2"/>
      <c r="F166" s="2"/>
      <c r="G166" s="2"/>
    </row>
    <row r="167" spans="1:7">
      <c r="A167" s="11" t="s">
        <v>46</v>
      </c>
      <c r="B167" s="2" t="s">
        <v>10</v>
      </c>
      <c r="C167" s="2"/>
      <c r="D167" s="2"/>
      <c r="E167" s="2"/>
      <c r="F167" s="2"/>
      <c r="G167" s="2"/>
    </row>
    <row r="168" spans="1:7">
      <c r="A168" s="10" t="s">
        <v>5</v>
      </c>
      <c r="B168" s="9" t="s">
        <v>43</v>
      </c>
      <c r="C168" s="9"/>
      <c r="D168" s="9"/>
      <c r="E168" s="9"/>
      <c r="F168" s="9"/>
      <c r="G168" s="9"/>
    </row>
    <row r="169" spans="1:7">
      <c r="A169" s="10"/>
      <c r="B169" s="10"/>
      <c r="C169" s="55"/>
      <c r="D169" s="55"/>
      <c r="E169" s="55"/>
      <c r="F169" s="55"/>
      <c r="G169" s="55"/>
    </row>
    <row r="170" spans="1:7" ht="25.15" customHeight="1">
      <c r="A170" s="29" t="s">
        <v>38</v>
      </c>
      <c r="B170" s="18" t="s">
        <v>35</v>
      </c>
      <c r="C170" s="30" t="s">
        <v>39</v>
      </c>
      <c r="D170" s="30" t="s">
        <v>3</v>
      </c>
      <c r="E170" s="19" t="s">
        <v>4</v>
      </c>
      <c r="F170" s="19"/>
      <c r="G170" s="19"/>
    </row>
    <row r="171" spans="1:7">
      <c r="A171" s="31"/>
      <c r="B171" s="18"/>
      <c r="C171" s="30">
        <v>2021</v>
      </c>
      <c r="D171" s="30">
        <v>2022</v>
      </c>
      <c r="E171" s="23">
        <v>2023</v>
      </c>
      <c r="F171" s="23">
        <v>2024</v>
      </c>
      <c r="G171" s="23">
        <v>2025</v>
      </c>
    </row>
    <row r="172" spans="1:7" ht="22.5">
      <c r="A172" s="56" t="s">
        <v>116</v>
      </c>
      <c r="B172" s="30"/>
      <c r="C172" s="30"/>
      <c r="D172" s="57"/>
      <c r="E172" s="23"/>
      <c r="F172" s="23"/>
      <c r="G172" s="23"/>
    </row>
    <row r="173" spans="1:7">
      <c r="A173" s="34" t="s">
        <v>53</v>
      </c>
      <c r="B173" s="25" t="s">
        <v>49</v>
      </c>
      <c r="C173" s="37">
        <v>5622.2</v>
      </c>
      <c r="D173" s="37">
        <v>3916.7</v>
      </c>
      <c r="E173" s="35">
        <v>6330.4409999999998</v>
      </c>
      <c r="F173" s="23"/>
      <c r="G173" s="23"/>
    </row>
    <row r="174" spans="1:7" ht="33.75">
      <c r="A174" s="58" t="s">
        <v>113</v>
      </c>
      <c r="B174" s="30"/>
      <c r="C174" s="57"/>
      <c r="D174" s="57"/>
      <c r="E174" s="59"/>
      <c r="F174" s="23"/>
      <c r="G174" s="23"/>
    </row>
    <row r="175" spans="1:7">
      <c r="A175" s="34" t="s">
        <v>52</v>
      </c>
      <c r="B175" s="39" t="s">
        <v>49</v>
      </c>
      <c r="C175" s="37">
        <v>62</v>
      </c>
      <c r="D175" s="37">
        <v>3007.3</v>
      </c>
      <c r="E175" s="35">
        <v>1342.5</v>
      </c>
      <c r="F175" s="25"/>
      <c r="G175" s="25"/>
    </row>
    <row r="176" spans="1:7" ht="33.75">
      <c r="A176" s="58" t="s">
        <v>114</v>
      </c>
      <c r="B176" s="25"/>
      <c r="C176" s="36"/>
      <c r="D176" s="36"/>
      <c r="E176" s="46"/>
      <c r="F176" s="25"/>
      <c r="G176" s="25"/>
    </row>
    <row r="177" spans="1:7">
      <c r="A177" s="34" t="s">
        <v>52</v>
      </c>
      <c r="B177" s="39" t="s">
        <v>49</v>
      </c>
      <c r="C177" s="37">
        <v>11973.1</v>
      </c>
      <c r="D177" s="36">
        <v>2340.48</v>
      </c>
      <c r="E177" s="35">
        <v>1270.94</v>
      </c>
      <c r="F177" s="25"/>
      <c r="G177" s="25"/>
    </row>
    <row r="178" spans="1:7" ht="33.75">
      <c r="A178" s="58" t="s">
        <v>112</v>
      </c>
      <c r="B178" s="39"/>
      <c r="C178" s="35"/>
      <c r="D178" s="60"/>
      <c r="E178" s="36"/>
      <c r="F178" s="33"/>
      <c r="G178" s="33"/>
    </row>
    <row r="179" spans="1:7">
      <c r="A179" s="34" t="s">
        <v>52</v>
      </c>
      <c r="B179" s="39" t="s">
        <v>49</v>
      </c>
      <c r="C179" s="35"/>
      <c r="D179" s="35">
        <v>1713.27</v>
      </c>
      <c r="E179" s="36">
        <v>2294.12</v>
      </c>
      <c r="F179" s="33"/>
      <c r="G179" s="33"/>
    </row>
    <row r="180" spans="1:7" ht="22.5">
      <c r="A180" s="58" t="s">
        <v>88</v>
      </c>
      <c r="B180" s="39"/>
      <c r="C180" s="35"/>
      <c r="D180" s="60"/>
      <c r="E180" s="36"/>
      <c r="F180" s="33"/>
      <c r="G180" s="33"/>
    </row>
    <row r="181" spans="1:7">
      <c r="A181" s="34" t="s">
        <v>52</v>
      </c>
      <c r="B181" s="39" t="s">
        <v>49</v>
      </c>
      <c r="C181" s="35"/>
      <c r="D181" s="26">
        <v>9820</v>
      </c>
      <c r="E181" s="36">
        <f>1191.216-0.1</f>
        <v>1191.116</v>
      </c>
      <c r="F181" s="33"/>
      <c r="G181" s="33"/>
    </row>
    <row r="182" spans="1:7" ht="22.5">
      <c r="A182" s="58" t="s">
        <v>58</v>
      </c>
      <c r="B182" s="25"/>
      <c r="C182" s="35"/>
      <c r="D182" s="35"/>
      <c r="E182" s="36"/>
      <c r="F182" s="33"/>
      <c r="G182" s="33"/>
    </row>
    <row r="183" spans="1:7">
      <c r="A183" s="34" t="s">
        <v>52</v>
      </c>
      <c r="B183" s="39" t="s">
        <v>49</v>
      </c>
      <c r="C183" s="26">
        <v>2158</v>
      </c>
      <c r="D183" s="35">
        <v>11716.65</v>
      </c>
      <c r="E183" s="36">
        <f>389.74-0.1</f>
        <v>389.64</v>
      </c>
      <c r="F183" s="33"/>
      <c r="G183" s="33"/>
    </row>
    <row r="184" spans="1:7" ht="22.5">
      <c r="A184" s="58" t="s">
        <v>89</v>
      </c>
      <c r="B184" s="39"/>
      <c r="C184" s="35"/>
      <c r="D184" s="35"/>
      <c r="E184" s="36"/>
      <c r="F184" s="33"/>
      <c r="G184" s="33"/>
    </row>
    <row r="185" spans="1:7">
      <c r="A185" s="34" t="s">
        <v>52</v>
      </c>
      <c r="B185" s="39" t="s">
        <v>49</v>
      </c>
      <c r="C185" s="35"/>
      <c r="D185" s="26">
        <v>9820</v>
      </c>
      <c r="E185" s="36">
        <f>1191.216-0.1</f>
        <v>1191.116</v>
      </c>
      <c r="F185" s="26"/>
      <c r="G185" s="33"/>
    </row>
    <row r="186" spans="1:7" ht="22.5">
      <c r="A186" s="58" t="s">
        <v>90</v>
      </c>
      <c r="B186" s="39"/>
      <c r="C186" s="35"/>
      <c r="D186" s="35"/>
      <c r="E186" s="36"/>
      <c r="F186" s="25"/>
      <c r="G186" s="33"/>
    </row>
    <row r="187" spans="1:7">
      <c r="A187" s="34" t="s">
        <v>52</v>
      </c>
      <c r="B187" s="39" t="s">
        <v>49</v>
      </c>
      <c r="C187" s="35"/>
      <c r="D187" s="26">
        <v>9820</v>
      </c>
      <c r="E187" s="36">
        <f>1191.216-0.1</f>
        <v>1191.116</v>
      </c>
      <c r="F187" s="26"/>
      <c r="G187" s="33"/>
    </row>
    <row r="188" spans="1:7" ht="22.5">
      <c r="A188" s="58" t="s">
        <v>59</v>
      </c>
      <c r="B188" s="25"/>
      <c r="C188" s="35"/>
      <c r="D188" s="35"/>
      <c r="E188" s="36"/>
      <c r="F188" s="25"/>
      <c r="G188" s="33"/>
    </row>
    <row r="189" spans="1:7">
      <c r="A189" s="34" t="s">
        <v>52</v>
      </c>
      <c r="B189" s="39" t="s">
        <v>49</v>
      </c>
      <c r="C189" s="26">
        <v>2158</v>
      </c>
      <c r="D189" s="35">
        <v>11099.98</v>
      </c>
      <c r="E189" s="36">
        <f>707.42-0.1</f>
        <v>707.31999999999994</v>
      </c>
      <c r="F189" s="35"/>
      <c r="G189" s="33"/>
    </row>
    <row r="190" spans="1:7" ht="22.5">
      <c r="A190" s="58" t="s">
        <v>91</v>
      </c>
      <c r="B190" s="39"/>
      <c r="C190" s="35"/>
      <c r="D190" s="35"/>
      <c r="E190" s="36"/>
      <c r="F190" s="25"/>
      <c r="G190" s="33"/>
    </row>
    <row r="191" spans="1:7">
      <c r="A191" s="34" t="s">
        <v>52</v>
      </c>
      <c r="B191" s="39" t="s">
        <v>49</v>
      </c>
      <c r="C191" s="35"/>
      <c r="D191" s="26">
        <v>8712.6</v>
      </c>
      <c r="E191" s="36">
        <f>2181.23-0.1</f>
        <v>2181.13</v>
      </c>
      <c r="F191" s="35"/>
      <c r="G191" s="33"/>
    </row>
    <row r="192" spans="1:7" ht="22.5">
      <c r="A192" s="58" t="s">
        <v>92</v>
      </c>
      <c r="B192" s="39"/>
      <c r="C192" s="35"/>
      <c r="D192" s="35"/>
      <c r="E192" s="36"/>
      <c r="F192" s="25"/>
      <c r="G192" s="33"/>
    </row>
    <row r="193" spans="1:7">
      <c r="A193" s="34" t="s">
        <v>52</v>
      </c>
      <c r="B193" s="39" t="s">
        <v>49</v>
      </c>
      <c r="C193" s="35"/>
      <c r="D193" s="26">
        <v>8860</v>
      </c>
      <c r="E193" s="36">
        <f>2058.76-0.1</f>
        <v>2058.6600000000003</v>
      </c>
      <c r="F193" s="35"/>
      <c r="G193" s="33"/>
    </row>
    <row r="194" spans="1:7" ht="22.5">
      <c r="A194" s="58" t="s">
        <v>60</v>
      </c>
      <c r="B194" s="25"/>
      <c r="C194" s="35"/>
      <c r="D194" s="35"/>
      <c r="E194" s="36"/>
      <c r="F194" s="25"/>
      <c r="G194" s="33"/>
    </row>
    <row r="195" spans="1:7">
      <c r="A195" s="34" t="s">
        <v>52</v>
      </c>
      <c r="B195" s="39" t="s">
        <v>49</v>
      </c>
      <c r="C195" s="26">
        <v>1595</v>
      </c>
      <c r="D195" s="35">
        <v>5193.6099999999997</v>
      </c>
      <c r="E195" s="36">
        <v>6934.62</v>
      </c>
      <c r="F195" s="25"/>
      <c r="G195" s="33"/>
    </row>
    <row r="196" spans="1:7" ht="22.5">
      <c r="A196" s="58" t="s">
        <v>93</v>
      </c>
      <c r="B196" s="39"/>
      <c r="C196" s="35"/>
      <c r="D196" s="35"/>
      <c r="E196" s="36"/>
      <c r="F196" s="25"/>
      <c r="G196" s="33"/>
    </row>
    <row r="197" spans="1:7">
      <c r="A197" s="34" t="s">
        <v>52</v>
      </c>
      <c r="B197" s="39" t="s">
        <v>49</v>
      </c>
      <c r="C197" s="35"/>
      <c r="D197" s="26">
        <v>7383.6</v>
      </c>
      <c r="E197" s="36">
        <f>2864.82-0.1</f>
        <v>2864.7200000000003</v>
      </c>
      <c r="F197" s="25"/>
      <c r="G197" s="33"/>
    </row>
    <row r="198" spans="1:7" ht="22.5">
      <c r="A198" s="58" t="s">
        <v>94</v>
      </c>
      <c r="B198" s="39"/>
      <c r="C198" s="35"/>
      <c r="D198" s="35"/>
      <c r="E198" s="36"/>
      <c r="F198" s="25"/>
      <c r="G198" s="33"/>
    </row>
    <row r="199" spans="1:7">
      <c r="A199" s="34" t="s">
        <v>52</v>
      </c>
      <c r="B199" s="39" t="s">
        <v>49</v>
      </c>
      <c r="C199" s="26">
        <v>2728</v>
      </c>
      <c r="D199" s="61">
        <v>8421.5406000000003</v>
      </c>
      <c r="E199" s="36">
        <v>110.19</v>
      </c>
      <c r="F199" s="25"/>
      <c r="G199" s="33"/>
    </row>
    <row r="200" spans="1:7" ht="22.5">
      <c r="A200" s="58" t="s">
        <v>95</v>
      </c>
      <c r="B200" s="39"/>
      <c r="C200" s="33"/>
      <c r="D200" s="35"/>
      <c r="E200" s="36"/>
      <c r="F200" s="25"/>
      <c r="G200" s="33"/>
    </row>
    <row r="201" spans="1:7">
      <c r="A201" s="34" t="s">
        <v>52</v>
      </c>
      <c r="B201" s="39" t="s">
        <v>49</v>
      </c>
      <c r="C201" s="35"/>
      <c r="D201" s="26">
        <v>7383.6</v>
      </c>
      <c r="E201" s="36">
        <v>4494.2359999999999</v>
      </c>
      <c r="F201" s="25"/>
      <c r="G201" s="33"/>
    </row>
    <row r="202" spans="1:7" ht="22.5">
      <c r="A202" s="58" t="s">
        <v>96</v>
      </c>
      <c r="B202" s="39"/>
      <c r="C202" s="35"/>
      <c r="D202" s="35"/>
      <c r="E202" s="36"/>
      <c r="F202" s="25"/>
      <c r="G202" s="33"/>
    </row>
    <row r="203" spans="1:7">
      <c r="A203" s="34" t="s">
        <v>52</v>
      </c>
      <c r="B203" s="39" t="s">
        <v>49</v>
      </c>
      <c r="C203" s="26">
        <v>2728</v>
      </c>
      <c r="D203" s="61">
        <v>8503.7194</v>
      </c>
      <c r="E203" s="36">
        <v>50.81</v>
      </c>
      <c r="F203" s="25"/>
      <c r="G203" s="33"/>
    </row>
    <row r="204" spans="1:7" ht="22.5">
      <c r="A204" s="58" t="s">
        <v>61</v>
      </c>
      <c r="B204" s="39"/>
      <c r="C204" s="35"/>
      <c r="D204" s="35"/>
      <c r="E204" s="36"/>
      <c r="F204" s="33"/>
      <c r="G204" s="33"/>
    </row>
    <row r="205" spans="1:7">
      <c r="A205" s="34" t="s">
        <v>52</v>
      </c>
      <c r="B205" s="39" t="s">
        <v>49</v>
      </c>
      <c r="C205" s="35"/>
      <c r="D205" s="26">
        <v>7383.6</v>
      </c>
      <c r="E205" s="36">
        <v>4494.2359999999999</v>
      </c>
      <c r="F205" s="33"/>
      <c r="G205" s="33"/>
    </row>
    <row r="206" spans="1:7" ht="22.5">
      <c r="A206" s="58" t="s">
        <v>97</v>
      </c>
      <c r="B206" s="39"/>
      <c r="C206" s="35"/>
      <c r="D206" s="35"/>
      <c r="E206" s="36"/>
      <c r="F206" s="33"/>
      <c r="G206" s="33"/>
    </row>
    <row r="207" spans="1:7">
      <c r="A207" s="34" t="s">
        <v>52</v>
      </c>
      <c r="B207" s="39" t="s">
        <v>49</v>
      </c>
      <c r="C207" s="35">
        <v>52.67</v>
      </c>
      <c r="D207" s="62">
        <v>55</v>
      </c>
      <c r="E207" s="37">
        <v>8236</v>
      </c>
      <c r="F207" s="33"/>
      <c r="G207" s="33"/>
    </row>
    <row r="208" spans="1:7" ht="22.5">
      <c r="A208" s="58" t="s">
        <v>98</v>
      </c>
      <c r="B208" s="25"/>
      <c r="C208" s="35"/>
      <c r="D208" s="35"/>
      <c r="E208" s="36"/>
      <c r="F208" s="33"/>
      <c r="G208" s="33"/>
    </row>
    <row r="209" spans="1:7">
      <c r="A209" s="34" t="s">
        <v>53</v>
      </c>
      <c r="B209" s="39" t="s">
        <v>49</v>
      </c>
      <c r="C209" s="62">
        <v>77</v>
      </c>
      <c r="D209" s="35"/>
      <c r="E209" s="36">
        <v>819.69</v>
      </c>
      <c r="F209" s="33"/>
      <c r="G209" s="33"/>
    </row>
    <row r="210" spans="1:7" ht="22.5">
      <c r="A210" s="58" t="s">
        <v>99</v>
      </c>
      <c r="B210" s="39"/>
      <c r="C210" s="62"/>
      <c r="D210" s="35"/>
      <c r="E210" s="36"/>
      <c r="F210" s="33"/>
      <c r="G210" s="33"/>
    </row>
    <row r="211" spans="1:7">
      <c r="A211" s="34" t="s">
        <v>53</v>
      </c>
      <c r="B211" s="39" t="s">
        <v>49</v>
      </c>
      <c r="C211" s="62">
        <v>81</v>
      </c>
      <c r="D211" s="35"/>
      <c r="E211" s="36">
        <v>819.69</v>
      </c>
      <c r="F211" s="33"/>
      <c r="G211" s="33"/>
    </row>
    <row r="212" spans="1:7" ht="22.5">
      <c r="A212" s="58" t="s">
        <v>100</v>
      </c>
      <c r="B212" s="39"/>
      <c r="C212" s="62"/>
      <c r="D212" s="35"/>
      <c r="E212" s="36"/>
      <c r="F212" s="33"/>
      <c r="G212" s="33"/>
    </row>
    <row r="213" spans="1:7">
      <c r="A213" s="34" t="s">
        <v>52</v>
      </c>
      <c r="B213" s="39" t="s">
        <v>49</v>
      </c>
      <c r="C213" s="62">
        <v>59</v>
      </c>
      <c r="D213" s="62">
        <v>59</v>
      </c>
      <c r="E213" s="36">
        <v>8790.0300000000007</v>
      </c>
      <c r="F213" s="33"/>
      <c r="G213" s="33"/>
    </row>
    <row r="214" spans="1:7" ht="22.5">
      <c r="A214" s="58" t="s">
        <v>101</v>
      </c>
      <c r="B214" s="25"/>
      <c r="C214" s="62"/>
      <c r="D214" s="62"/>
      <c r="E214" s="36"/>
      <c r="F214" s="25"/>
      <c r="G214" s="33"/>
    </row>
    <row r="215" spans="1:7">
      <c r="A215" s="34" t="s">
        <v>52</v>
      </c>
      <c r="B215" s="39" t="s">
        <v>49</v>
      </c>
      <c r="C215" s="62">
        <v>59</v>
      </c>
      <c r="D215" s="62">
        <v>59</v>
      </c>
      <c r="E215" s="36">
        <v>8845.49</v>
      </c>
      <c r="F215" s="25"/>
      <c r="G215" s="33"/>
    </row>
    <row r="216" spans="1:7" ht="22.5">
      <c r="A216" s="58" t="s">
        <v>54</v>
      </c>
      <c r="B216" s="39"/>
      <c r="C216" s="62"/>
      <c r="D216" s="35"/>
      <c r="E216" s="36"/>
      <c r="F216" s="25"/>
      <c r="G216" s="33"/>
    </row>
    <row r="217" spans="1:7">
      <c r="A217" s="34" t="s">
        <v>52</v>
      </c>
      <c r="B217" s="39" t="s">
        <v>49</v>
      </c>
      <c r="C217" s="62"/>
      <c r="D217" s="62">
        <v>55</v>
      </c>
      <c r="E217" s="36">
        <v>4833.1000000000004</v>
      </c>
      <c r="F217" s="25"/>
      <c r="G217" s="33"/>
    </row>
    <row r="218" spans="1:7" ht="22.5">
      <c r="A218" s="58" t="s">
        <v>55</v>
      </c>
      <c r="B218" s="39"/>
      <c r="C218" s="62"/>
      <c r="D218" s="62"/>
      <c r="E218" s="36"/>
      <c r="F218" s="25"/>
      <c r="G218" s="33"/>
    </row>
    <row r="219" spans="1:7">
      <c r="A219" s="34" t="s">
        <v>52</v>
      </c>
      <c r="B219" s="39" t="s">
        <v>49</v>
      </c>
      <c r="C219" s="62">
        <v>55</v>
      </c>
      <c r="D219" s="62">
        <v>55</v>
      </c>
      <c r="E219" s="36">
        <v>5231.12</v>
      </c>
      <c r="F219" s="25"/>
      <c r="G219" s="33"/>
    </row>
    <row r="220" spans="1:7" ht="22.5">
      <c r="A220" s="58" t="s">
        <v>56</v>
      </c>
      <c r="B220" s="25"/>
      <c r="C220" s="62"/>
      <c r="D220" s="62"/>
      <c r="E220" s="36"/>
      <c r="F220" s="33"/>
      <c r="G220" s="33"/>
    </row>
    <row r="221" spans="1:7">
      <c r="A221" s="34" t="s">
        <v>52</v>
      </c>
      <c r="B221" s="39" t="s">
        <v>49</v>
      </c>
      <c r="C221" s="62">
        <v>55</v>
      </c>
      <c r="D221" s="62">
        <v>58</v>
      </c>
      <c r="E221" s="36">
        <v>5159.7</v>
      </c>
      <c r="F221" s="33"/>
      <c r="G221" s="33"/>
    </row>
    <row r="222" spans="1:7" ht="22.5">
      <c r="A222" s="58" t="s">
        <v>102</v>
      </c>
      <c r="B222" s="39"/>
      <c r="C222" s="62"/>
      <c r="D222" s="62"/>
      <c r="E222" s="36"/>
      <c r="F222" s="33"/>
      <c r="G222" s="33"/>
    </row>
    <row r="223" spans="1:7">
      <c r="A223" s="34" t="s">
        <v>52</v>
      </c>
      <c r="B223" s="39" t="s">
        <v>49</v>
      </c>
      <c r="C223" s="62">
        <v>55</v>
      </c>
      <c r="D223" s="62">
        <v>67</v>
      </c>
      <c r="E223" s="36">
        <v>5148.78</v>
      </c>
      <c r="F223" s="33"/>
      <c r="G223" s="33"/>
    </row>
    <row r="224" spans="1:7" ht="22.5">
      <c r="A224" s="58" t="s">
        <v>103</v>
      </c>
      <c r="B224" s="39"/>
      <c r="C224" s="62"/>
      <c r="D224" s="35"/>
      <c r="E224" s="36"/>
      <c r="F224" s="33"/>
      <c r="G224" s="33"/>
    </row>
    <row r="225" spans="1:7">
      <c r="A225" s="34" t="s">
        <v>52</v>
      </c>
      <c r="B225" s="39" t="s">
        <v>49</v>
      </c>
      <c r="C225" s="62">
        <v>69</v>
      </c>
      <c r="D225" s="62">
        <v>68</v>
      </c>
      <c r="E225" s="36">
        <v>4923.33</v>
      </c>
      <c r="F225" s="33"/>
      <c r="G225" s="33"/>
    </row>
    <row r="226" spans="1:7" ht="22.5">
      <c r="A226" s="58" t="s">
        <v>105</v>
      </c>
      <c r="B226" s="39"/>
      <c r="C226" s="26"/>
      <c r="D226" s="35"/>
      <c r="E226" s="36"/>
      <c r="F226" s="33"/>
      <c r="G226" s="33"/>
    </row>
    <row r="227" spans="1:7">
      <c r="A227" s="34" t="s">
        <v>52</v>
      </c>
      <c r="B227" s="39" t="s">
        <v>49</v>
      </c>
      <c r="C227" s="26">
        <v>2855.33</v>
      </c>
      <c r="D227" s="61">
        <v>484.33920000000001</v>
      </c>
      <c r="E227" s="36">
        <v>635.62</v>
      </c>
      <c r="F227" s="33"/>
      <c r="G227" s="33"/>
    </row>
    <row r="228" spans="1:7" ht="22.5">
      <c r="A228" s="58" t="s">
        <v>106</v>
      </c>
      <c r="B228" s="39"/>
      <c r="C228" s="26"/>
      <c r="D228" s="35"/>
      <c r="E228" s="36"/>
      <c r="F228" s="33"/>
      <c r="G228" s="33"/>
    </row>
    <row r="229" spans="1:7">
      <c r="A229" s="34" t="s">
        <v>52</v>
      </c>
      <c r="B229" s="39" t="s">
        <v>49</v>
      </c>
      <c r="C229" s="26">
        <v>3754.81</v>
      </c>
      <c r="D229" s="26">
        <v>1685.6</v>
      </c>
      <c r="E229" s="36">
        <v>753.01</v>
      </c>
      <c r="F229" s="33"/>
      <c r="G229" s="33"/>
    </row>
    <row r="230" spans="1:7" ht="22.5">
      <c r="A230" s="58" t="s">
        <v>107</v>
      </c>
      <c r="B230" s="39"/>
      <c r="C230" s="33"/>
      <c r="D230" s="26"/>
      <c r="E230" s="36"/>
      <c r="F230" s="33"/>
      <c r="G230" s="33"/>
    </row>
    <row r="231" spans="1:7">
      <c r="A231" s="34" t="s">
        <v>52</v>
      </c>
      <c r="B231" s="39" t="s">
        <v>49</v>
      </c>
      <c r="C231" s="26">
        <v>3200</v>
      </c>
      <c r="D231" s="62">
        <v>840</v>
      </c>
      <c r="E231" s="36">
        <v>2629.95</v>
      </c>
      <c r="F231" s="33"/>
      <c r="G231" s="33"/>
    </row>
    <row r="232" spans="1:7" ht="22.5">
      <c r="A232" s="58" t="s">
        <v>109</v>
      </c>
      <c r="B232" s="39"/>
      <c r="C232" s="26"/>
      <c r="D232" s="35"/>
      <c r="E232" s="36"/>
      <c r="F232" s="33"/>
      <c r="G232" s="33"/>
    </row>
    <row r="233" spans="1:7">
      <c r="A233" s="34" t="s">
        <v>52</v>
      </c>
      <c r="B233" s="39" t="s">
        <v>49</v>
      </c>
      <c r="C233" s="26">
        <v>2718.54</v>
      </c>
      <c r="D233" s="35">
        <v>886.34</v>
      </c>
      <c r="E233" s="36">
        <v>541.79</v>
      </c>
      <c r="F233" s="33"/>
      <c r="G233" s="33"/>
    </row>
    <row r="234" spans="1:7" ht="22.5">
      <c r="A234" s="58" t="s">
        <v>110</v>
      </c>
      <c r="B234" s="39"/>
      <c r="C234" s="26"/>
      <c r="D234" s="35"/>
      <c r="E234" s="36"/>
      <c r="F234" s="33"/>
      <c r="G234" s="33"/>
    </row>
    <row r="235" spans="1:7">
      <c r="A235" s="34" t="s">
        <v>52</v>
      </c>
      <c r="B235" s="39" t="s">
        <v>49</v>
      </c>
      <c r="C235" s="26">
        <v>2051.69</v>
      </c>
      <c r="D235" s="35">
        <v>975.76</v>
      </c>
      <c r="E235" s="36">
        <v>1129.02</v>
      </c>
      <c r="F235" s="33"/>
      <c r="G235" s="33"/>
    </row>
    <row r="236" spans="1:7" ht="22.5">
      <c r="A236" s="58" t="s">
        <v>111</v>
      </c>
      <c r="B236" s="39"/>
      <c r="C236" s="35"/>
      <c r="D236" s="35"/>
      <c r="E236" s="36"/>
      <c r="F236" s="33"/>
      <c r="G236" s="33"/>
    </row>
    <row r="237" spans="1:7">
      <c r="A237" s="34" t="s">
        <v>52</v>
      </c>
      <c r="B237" s="39" t="s">
        <v>49</v>
      </c>
      <c r="C237" s="26">
        <v>1979.69</v>
      </c>
      <c r="D237" s="26">
        <v>737.3</v>
      </c>
      <c r="E237" s="36">
        <v>1182.94</v>
      </c>
      <c r="F237" s="33"/>
      <c r="G237" s="33"/>
    </row>
    <row r="238" spans="1:7" ht="22.5">
      <c r="A238" s="58" t="s">
        <v>141</v>
      </c>
      <c r="B238" s="39"/>
      <c r="C238" s="33"/>
      <c r="D238" s="26"/>
      <c r="E238" s="36"/>
      <c r="F238" s="33"/>
      <c r="G238" s="33"/>
    </row>
    <row r="239" spans="1:7">
      <c r="A239" s="34" t="s">
        <v>52</v>
      </c>
      <c r="B239" s="39" t="s">
        <v>49</v>
      </c>
      <c r="C239" s="33"/>
      <c r="D239" s="26"/>
      <c r="E239" s="36">
        <v>565.52</v>
      </c>
      <c r="F239" s="33"/>
      <c r="G239" s="33"/>
    </row>
    <row r="240" spans="1:7" ht="22.5">
      <c r="A240" s="58" t="s">
        <v>142</v>
      </c>
      <c r="B240" s="39"/>
      <c r="C240" s="33"/>
      <c r="D240" s="26"/>
      <c r="E240" s="36"/>
      <c r="F240" s="33"/>
      <c r="G240" s="33"/>
    </row>
    <row r="241" spans="1:7">
      <c r="A241" s="34" t="s">
        <v>52</v>
      </c>
      <c r="B241" s="39" t="s">
        <v>49</v>
      </c>
      <c r="C241" s="33"/>
      <c r="D241" s="26"/>
      <c r="E241" s="36">
        <v>405.53</v>
      </c>
      <c r="F241" s="33"/>
      <c r="G241" s="33"/>
    </row>
    <row r="242" spans="1:7" ht="22.5">
      <c r="A242" s="58" t="s">
        <v>143</v>
      </c>
      <c r="B242" s="39"/>
      <c r="C242" s="33"/>
      <c r="D242" s="26"/>
      <c r="E242" s="36"/>
      <c r="F242" s="33"/>
      <c r="G242" s="33"/>
    </row>
    <row r="243" spans="1:7">
      <c r="A243" s="34" t="s">
        <v>52</v>
      </c>
      <c r="B243" s="39" t="s">
        <v>49</v>
      </c>
      <c r="C243" s="33"/>
      <c r="D243" s="33"/>
      <c r="E243" s="25">
        <v>510.82</v>
      </c>
      <c r="F243" s="33"/>
      <c r="G243" s="33"/>
    </row>
    <row r="244" spans="1:7" ht="13.15" customHeight="1">
      <c r="A244" s="63"/>
      <c r="B244" s="63"/>
      <c r="C244" s="63"/>
      <c r="D244" s="63"/>
      <c r="E244" s="63"/>
      <c r="F244" s="63"/>
      <c r="G244" s="64"/>
    </row>
    <row r="245" spans="1:7" ht="27" customHeight="1">
      <c r="A245" s="29" t="s">
        <v>40</v>
      </c>
      <c r="B245" s="18" t="s">
        <v>35</v>
      </c>
      <c r="C245" s="30" t="s">
        <v>39</v>
      </c>
      <c r="D245" s="30" t="s">
        <v>3</v>
      </c>
      <c r="E245" s="19" t="s">
        <v>4</v>
      </c>
      <c r="F245" s="19"/>
      <c r="G245" s="19"/>
    </row>
    <row r="246" spans="1:7">
      <c r="A246" s="31"/>
      <c r="B246" s="18"/>
      <c r="C246" s="30">
        <v>2021</v>
      </c>
      <c r="D246" s="30">
        <v>2022</v>
      </c>
      <c r="E246" s="23">
        <v>2023</v>
      </c>
      <c r="F246" s="23">
        <v>2024</v>
      </c>
      <c r="G246" s="23">
        <v>2025</v>
      </c>
    </row>
    <row r="247" spans="1:7" ht="41.45" customHeight="1">
      <c r="A247" s="56" t="s">
        <v>116</v>
      </c>
      <c r="B247" s="39" t="s">
        <v>2</v>
      </c>
      <c r="C247" s="65"/>
      <c r="D247" s="65"/>
      <c r="E247" s="26">
        <v>366046</v>
      </c>
      <c r="F247" s="23"/>
      <c r="G247" s="23"/>
    </row>
    <row r="248" spans="1:7" ht="41.45" customHeight="1">
      <c r="A248" s="58" t="s">
        <v>113</v>
      </c>
      <c r="B248" s="39" t="s">
        <v>2</v>
      </c>
      <c r="C248" s="50"/>
      <c r="D248" s="50"/>
      <c r="E248" s="26">
        <v>79808</v>
      </c>
      <c r="F248" s="51"/>
      <c r="G248" s="51"/>
    </row>
    <row r="249" spans="1:7" ht="40.9" customHeight="1">
      <c r="A249" s="58" t="s">
        <v>114</v>
      </c>
      <c r="B249" s="39" t="s">
        <v>2</v>
      </c>
      <c r="C249" s="50"/>
      <c r="D249" s="66"/>
      <c r="E249" s="26">
        <v>180704</v>
      </c>
      <c r="F249" s="51"/>
      <c r="G249" s="51"/>
    </row>
    <row r="250" spans="1:7" ht="40.9" customHeight="1">
      <c r="A250" s="58" t="s">
        <v>112</v>
      </c>
      <c r="B250" s="39" t="s">
        <v>2</v>
      </c>
      <c r="C250" s="50"/>
      <c r="D250" s="66"/>
      <c r="E250" s="26">
        <v>193965</v>
      </c>
      <c r="F250" s="51"/>
      <c r="G250" s="51"/>
    </row>
    <row r="251" spans="1:7" ht="22.5">
      <c r="A251" s="58" t="s">
        <v>88</v>
      </c>
      <c r="B251" s="39" t="s">
        <v>2</v>
      </c>
      <c r="C251" s="50"/>
      <c r="D251" s="66"/>
      <c r="E251" s="26">
        <f>128676-1</f>
        <v>128675</v>
      </c>
      <c r="F251" s="51"/>
      <c r="G251" s="51"/>
    </row>
    <row r="252" spans="1:7" ht="22.5">
      <c r="A252" s="58" t="s">
        <v>58</v>
      </c>
      <c r="B252" s="39" t="s">
        <v>2</v>
      </c>
      <c r="C252" s="50"/>
      <c r="D252" s="66"/>
      <c r="E252" s="26">
        <f>17031-1</f>
        <v>17030</v>
      </c>
      <c r="F252" s="51"/>
      <c r="G252" s="51"/>
    </row>
    <row r="253" spans="1:7" ht="22.5">
      <c r="A253" s="58" t="s">
        <v>89</v>
      </c>
      <c r="B253" s="39" t="s">
        <v>2</v>
      </c>
      <c r="C253" s="50"/>
      <c r="D253" s="66"/>
      <c r="E253" s="26">
        <f>128676-1</f>
        <v>128675</v>
      </c>
      <c r="F253" s="51"/>
      <c r="G253" s="51"/>
    </row>
    <row r="254" spans="1:7" ht="22.5">
      <c r="A254" s="58" t="s">
        <v>90</v>
      </c>
      <c r="B254" s="39" t="s">
        <v>2</v>
      </c>
      <c r="C254" s="50"/>
      <c r="D254" s="66"/>
      <c r="E254" s="26">
        <f>128676-1</f>
        <v>128675</v>
      </c>
      <c r="F254" s="51"/>
      <c r="G254" s="51"/>
    </row>
    <row r="255" spans="1:7" ht="22.5">
      <c r="A255" s="58" t="s">
        <v>59</v>
      </c>
      <c r="B255" s="39" t="s">
        <v>2</v>
      </c>
      <c r="C255" s="50"/>
      <c r="D255" s="66"/>
      <c r="E255" s="26">
        <f>17031-1</f>
        <v>17030</v>
      </c>
      <c r="F255" s="51"/>
      <c r="G255" s="51"/>
    </row>
    <row r="256" spans="1:7" ht="22.5">
      <c r="A256" s="58" t="s">
        <v>91</v>
      </c>
      <c r="B256" s="39" t="s">
        <v>2</v>
      </c>
      <c r="C256" s="50"/>
      <c r="D256" s="66"/>
      <c r="E256" s="26">
        <f>183676-1</f>
        <v>183675</v>
      </c>
      <c r="F256" s="51"/>
      <c r="G256" s="51"/>
    </row>
    <row r="257" spans="1:7" ht="22.5">
      <c r="A257" s="58" t="s">
        <v>92</v>
      </c>
      <c r="B257" s="39" t="s">
        <v>2</v>
      </c>
      <c r="C257" s="50"/>
      <c r="D257" s="66"/>
      <c r="E257" s="26">
        <f>177156-1</f>
        <v>177155</v>
      </c>
      <c r="F257" s="51"/>
      <c r="G257" s="51"/>
    </row>
    <row r="258" spans="1:7" ht="22.5">
      <c r="A258" s="58" t="s">
        <v>60</v>
      </c>
      <c r="B258" s="39" t="s">
        <v>2</v>
      </c>
      <c r="C258" s="50"/>
      <c r="D258" s="66"/>
      <c r="E258" s="26">
        <v>250888</v>
      </c>
      <c r="F258" s="51"/>
      <c r="G258" s="51"/>
    </row>
    <row r="259" spans="1:7" ht="22.5">
      <c r="A259" s="58" t="s">
        <v>93</v>
      </c>
      <c r="B259" s="39" t="s">
        <v>2</v>
      </c>
      <c r="C259" s="50"/>
      <c r="D259" s="66"/>
      <c r="E259" s="26">
        <f>228676-1</f>
        <v>228675</v>
      </c>
      <c r="F259" s="51"/>
      <c r="G259" s="51"/>
    </row>
    <row r="260" spans="1:7" ht="22.5">
      <c r="A260" s="58" t="s">
        <v>94</v>
      </c>
      <c r="B260" s="39" t="s">
        <v>2</v>
      </c>
      <c r="C260" s="39"/>
      <c r="D260" s="50"/>
      <c r="E260" s="26">
        <v>4382</v>
      </c>
      <c r="F260" s="51"/>
      <c r="G260" s="51"/>
    </row>
    <row r="261" spans="1:7" ht="22.5">
      <c r="A261" s="58" t="s">
        <v>95</v>
      </c>
      <c r="B261" s="39" t="s">
        <v>2</v>
      </c>
      <c r="C261" s="39"/>
      <c r="D261" s="50"/>
      <c r="E261" s="26">
        <v>343654</v>
      </c>
      <c r="F261" s="51"/>
      <c r="G261" s="51"/>
    </row>
    <row r="262" spans="1:7" ht="22.5">
      <c r="A262" s="58" t="s">
        <v>96</v>
      </c>
      <c r="B262" s="39" t="s">
        <v>2</v>
      </c>
      <c r="C262" s="39"/>
      <c r="D262" s="50"/>
      <c r="E262" s="26">
        <v>2138</v>
      </c>
      <c r="F262" s="51"/>
      <c r="G262" s="51"/>
    </row>
    <row r="263" spans="1:7" ht="22.5">
      <c r="A263" s="58" t="s">
        <v>61</v>
      </c>
      <c r="B263" s="39" t="s">
        <v>2</v>
      </c>
      <c r="C263" s="39"/>
      <c r="D263" s="50"/>
      <c r="E263" s="26">
        <v>343654</v>
      </c>
      <c r="F263" s="51"/>
      <c r="G263" s="51"/>
    </row>
    <row r="264" spans="1:7" ht="22.5">
      <c r="A264" s="58" t="s">
        <v>97</v>
      </c>
      <c r="B264" s="39" t="s">
        <v>2</v>
      </c>
      <c r="C264" s="39"/>
      <c r="D264" s="50"/>
      <c r="E264" s="26">
        <f>763228-246197</f>
        <v>517031</v>
      </c>
      <c r="F264" s="51">
        <v>94388</v>
      </c>
      <c r="G264" s="51"/>
    </row>
    <row r="265" spans="1:7" ht="22.5">
      <c r="A265" s="58" t="s">
        <v>98</v>
      </c>
      <c r="B265" s="39" t="s">
        <v>2</v>
      </c>
      <c r="C265" s="39"/>
      <c r="D265" s="50"/>
      <c r="E265" s="26">
        <f>768944-208157</f>
        <v>560787</v>
      </c>
      <c r="F265" s="51">
        <v>56349</v>
      </c>
      <c r="G265" s="51"/>
    </row>
    <row r="266" spans="1:7" ht="22.5">
      <c r="A266" s="58" t="s">
        <v>99</v>
      </c>
      <c r="B266" s="39" t="s">
        <v>2</v>
      </c>
      <c r="C266" s="39"/>
      <c r="D266" s="50"/>
      <c r="E266" s="26">
        <f>768944-228158</f>
        <v>540786</v>
      </c>
      <c r="F266" s="51">
        <v>76350</v>
      </c>
      <c r="G266" s="51"/>
    </row>
    <row r="267" spans="1:7" ht="22.5">
      <c r="A267" s="58" t="s">
        <v>100</v>
      </c>
      <c r="B267" s="39" t="s">
        <v>2</v>
      </c>
      <c r="C267" s="39"/>
      <c r="D267" s="50"/>
      <c r="E267" s="26">
        <f>789509-213953</f>
        <v>575556</v>
      </c>
      <c r="F267" s="51">
        <v>119356</v>
      </c>
      <c r="G267" s="51"/>
    </row>
    <row r="268" spans="1:7" ht="22.5">
      <c r="A268" s="58" t="s">
        <v>101</v>
      </c>
      <c r="B268" s="39" t="s">
        <v>2</v>
      </c>
      <c r="C268" s="39"/>
      <c r="D268" s="50"/>
      <c r="E268" s="26">
        <f>789375-192662</f>
        <v>596713</v>
      </c>
      <c r="F268" s="51">
        <v>52734</v>
      </c>
      <c r="G268" s="51"/>
    </row>
    <row r="269" spans="1:7" ht="22.5">
      <c r="A269" s="58" t="s">
        <v>54</v>
      </c>
      <c r="B269" s="39" t="s">
        <v>2</v>
      </c>
      <c r="C269" s="39"/>
      <c r="D269" s="50"/>
      <c r="E269" s="26">
        <f>563125-233212</f>
        <v>329913</v>
      </c>
      <c r="F269" s="51">
        <v>52734</v>
      </c>
      <c r="G269" s="51"/>
    </row>
    <row r="270" spans="1:7" ht="22.5">
      <c r="A270" s="58" t="s">
        <v>55</v>
      </c>
      <c r="B270" s="39" t="s">
        <v>2</v>
      </c>
      <c r="C270" s="39"/>
      <c r="D270" s="50"/>
      <c r="E270" s="26">
        <f>582298-166590</f>
        <v>415708</v>
      </c>
      <c r="F270" s="51">
        <v>62144</v>
      </c>
      <c r="G270" s="51"/>
    </row>
    <row r="271" spans="1:7" ht="22.5">
      <c r="A271" s="58" t="s">
        <v>56</v>
      </c>
      <c r="B271" s="39" t="s">
        <v>2</v>
      </c>
      <c r="C271" s="39"/>
      <c r="D271" s="50"/>
      <c r="E271" s="26">
        <f>582284-166589</f>
        <v>415695</v>
      </c>
      <c r="F271" s="51">
        <v>40854</v>
      </c>
      <c r="G271" s="51"/>
    </row>
    <row r="272" spans="1:7" ht="22.5">
      <c r="A272" s="58" t="s">
        <v>102</v>
      </c>
      <c r="B272" s="39" t="s">
        <v>2</v>
      </c>
      <c r="C272" s="39"/>
      <c r="D272" s="50"/>
      <c r="E272" s="26">
        <f>581334-166630</f>
        <v>414704</v>
      </c>
      <c r="F272" s="51">
        <v>52773</v>
      </c>
      <c r="G272" s="51"/>
    </row>
    <row r="273" spans="1:7" ht="22.5">
      <c r="A273" s="58" t="s">
        <v>103</v>
      </c>
      <c r="B273" s="39" t="s">
        <v>2</v>
      </c>
      <c r="C273" s="39"/>
      <c r="D273" s="50"/>
      <c r="E273" s="26">
        <f>562020-183852</f>
        <v>378168</v>
      </c>
      <c r="F273" s="51">
        <v>69995</v>
      </c>
      <c r="G273" s="51"/>
    </row>
    <row r="274" spans="1:7" ht="22.5">
      <c r="A274" s="58" t="s">
        <v>105</v>
      </c>
      <c r="B274" s="39" t="s">
        <v>2</v>
      </c>
      <c r="C274" s="39"/>
      <c r="D274" s="50"/>
      <c r="E274" s="26">
        <v>64186</v>
      </c>
      <c r="F274" s="51"/>
      <c r="G274" s="51"/>
    </row>
    <row r="275" spans="1:7" ht="22.5">
      <c r="A275" s="58" t="s">
        <v>106</v>
      </c>
      <c r="B275" s="39" t="s">
        <v>2</v>
      </c>
      <c r="C275" s="39"/>
      <c r="D275" s="50"/>
      <c r="E275" s="26">
        <v>6242</v>
      </c>
      <c r="F275" s="51"/>
      <c r="G275" s="51"/>
    </row>
    <row r="276" spans="1:7" ht="22.5">
      <c r="A276" s="58" t="s">
        <v>107</v>
      </c>
      <c r="B276" s="39" t="s">
        <v>2</v>
      </c>
      <c r="C276" s="39"/>
      <c r="D276" s="50"/>
      <c r="E276" s="26">
        <v>54201</v>
      </c>
      <c r="F276" s="51"/>
      <c r="G276" s="51"/>
    </row>
    <row r="277" spans="1:7" ht="22.5">
      <c r="A277" s="58" t="s">
        <v>109</v>
      </c>
      <c r="B277" s="39" t="s">
        <v>2</v>
      </c>
      <c r="C277" s="39"/>
      <c r="D277" s="50"/>
      <c r="E277" s="26">
        <v>30159</v>
      </c>
      <c r="F277" s="51"/>
      <c r="G277" s="51"/>
    </row>
    <row r="278" spans="1:7" ht="22.5">
      <c r="A278" s="58" t="s">
        <v>110</v>
      </c>
      <c r="B278" s="39" t="s">
        <v>2</v>
      </c>
      <c r="C278" s="39"/>
      <c r="D278" s="50"/>
      <c r="E278" s="26">
        <v>60585</v>
      </c>
      <c r="F278" s="51"/>
      <c r="G278" s="51"/>
    </row>
    <row r="279" spans="1:7" ht="22.5">
      <c r="A279" s="58" t="s">
        <v>111</v>
      </c>
      <c r="B279" s="39" t="s">
        <v>2</v>
      </c>
      <c r="C279" s="39"/>
      <c r="D279" s="50"/>
      <c r="E279" s="26">
        <v>53135</v>
      </c>
      <c r="F279" s="51"/>
      <c r="G279" s="51"/>
    </row>
    <row r="280" spans="1:7" ht="22.5">
      <c r="A280" s="58" t="s">
        <v>141</v>
      </c>
      <c r="B280" s="39" t="s">
        <v>2</v>
      </c>
      <c r="C280" s="39"/>
      <c r="D280" s="50"/>
      <c r="E280" s="26">
        <v>413049</v>
      </c>
      <c r="F280" s="51"/>
      <c r="G280" s="51"/>
    </row>
    <row r="281" spans="1:7" ht="22.5">
      <c r="A281" s="58" t="s">
        <v>142</v>
      </c>
      <c r="B281" s="39" t="s">
        <v>2</v>
      </c>
      <c r="C281" s="39"/>
      <c r="D281" s="50"/>
      <c r="E281" s="26">
        <v>295035</v>
      </c>
      <c r="F281" s="51"/>
      <c r="G281" s="51"/>
    </row>
    <row r="282" spans="1:7" ht="22.5">
      <c r="A282" s="58" t="s">
        <v>143</v>
      </c>
      <c r="B282" s="39" t="s">
        <v>2</v>
      </c>
      <c r="C282" s="33"/>
      <c r="D282" s="33"/>
      <c r="E282" s="26">
        <v>373711</v>
      </c>
      <c r="F282" s="51"/>
      <c r="G282" s="51"/>
    </row>
    <row r="283" spans="1:7" ht="13.9" customHeight="1">
      <c r="A283" s="53" t="s">
        <v>1</v>
      </c>
      <c r="B283" s="23" t="s">
        <v>2</v>
      </c>
      <c r="C283" s="54"/>
      <c r="D283" s="54"/>
      <c r="E283" s="54">
        <f>SUM(E247:E282)</f>
        <v>8870193</v>
      </c>
      <c r="F283" s="54">
        <f>SUM(F247:F282)</f>
        <v>677677</v>
      </c>
      <c r="G283" s="54"/>
    </row>
    <row r="285" spans="1:7">
      <c r="A285" s="10" t="s">
        <v>20</v>
      </c>
      <c r="B285" s="2" t="s">
        <v>65</v>
      </c>
      <c r="C285" s="2"/>
      <c r="D285" s="2"/>
      <c r="E285" s="2"/>
      <c r="F285" s="2"/>
      <c r="G285" s="2"/>
    </row>
    <row r="286" spans="1:7">
      <c r="A286" s="10" t="s">
        <v>17</v>
      </c>
      <c r="B286" s="28"/>
      <c r="C286" s="28"/>
      <c r="D286" s="28"/>
      <c r="E286" s="28"/>
      <c r="F286" s="28"/>
      <c r="G286" s="28"/>
    </row>
    <row r="287" spans="1:7">
      <c r="A287" s="11" t="s">
        <v>36</v>
      </c>
      <c r="B287" s="9" t="s">
        <v>42</v>
      </c>
      <c r="C287" s="9"/>
      <c r="D287" s="9"/>
      <c r="E287" s="9"/>
      <c r="F287" s="9"/>
      <c r="G287" s="9"/>
    </row>
    <row r="288" spans="1:7">
      <c r="A288" s="11" t="s">
        <v>37</v>
      </c>
      <c r="B288" s="9" t="s">
        <v>10</v>
      </c>
      <c r="C288" s="9"/>
      <c r="D288" s="9"/>
      <c r="E288" s="9"/>
      <c r="F288" s="9"/>
      <c r="G288" s="9"/>
    </row>
    <row r="289" spans="1:7">
      <c r="A289" s="10" t="s">
        <v>5</v>
      </c>
      <c r="B289" s="9" t="s">
        <v>43</v>
      </c>
      <c r="C289" s="9"/>
      <c r="D289" s="9"/>
      <c r="E289" s="9"/>
      <c r="F289" s="9"/>
      <c r="G289" s="9"/>
    </row>
    <row r="291" spans="1:7" ht="26.45" customHeight="1">
      <c r="A291" s="29" t="s">
        <v>38</v>
      </c>
      <c r="B291" s="18" t="s">
        <v>35</v>
      </c>
      <c r="C291" s="30" t="s">
        <v>39</v>
      </c>
      <c r="D291" s="30" t="s">
        <v>3</v>
      </c>
      <c r="E291" s="19" t="s">
        <v>4</v>
      </c>
      <c r="F291" s="19"/>
      <c r="G291" s="19"/>
    </row>
    <row r="292" spans="1:7">
      <c r="A292" s="31"/>
      <c r="B292" s="18"/>
      <c r="C292" s="30">
        <v>2021</v>
      </c>
      <c r="D292" s="30">
        <v>2022</v>
      </c>
      <c r="E292" s="23">
        <v>2023</v>
      </c>
      <c r="F292" s="23">
        <v>2024</v>
      </c>
      <c r="G292" s="23">
        <v>2025</v>
      </c>
    </row>
    <row r="293" spans="1:7" ht="22.5">
      <c r="A293" s="58" t="s">
        <v>71</v>
      </c>
      <c r="B293" s="30"/>
      <c r="C293" s="30"/>
      <c r="D293" s="30"/>
      <c r="E293" s="23"/>
      <c r="F293" s="23"/>
      <c r="G293" s="23"/>
    </row>
    <row r="294" spans="1:7" ht="22.5">
      <c r="A294" s="67" t="s">
        <v>147</v>
      </c>
      <c r="B294" s="39" t="s">
        <v>148</v>
      </c>
      <c r="C294" s="39">
        <v>1</v>
      </c>
      <c r="D294" s="30"/>
      <c r="E294" s="23"/>
      <c r="F294" s="23"/>
      <c r="G294" s="23"/>
    </row>
    <row r="295" spans="1:7">
      <c r="A295" s="68" t="s">
        <v>66</v>
      </c>
      <c r="B295" s="25" t="s">
        <v>49</v>
      </c>
      <c r="C295" s="39">
        <v>2.33</v>
      </c>
      <c r="D295" s="39"/>
      <c r="E295" s="36">
        <v>1029.51</v>
      </c>
      <c r="F295" s="23"/>
      <c r="G295" s="23"/>
    </row>
    <row r="296" spans="1:7" ht="22.5">
      <c r="A296" s="58" t="s">
        <v>72</v>
      </c>
      <c r="B296" s="39"/>
      <c r="C296" s="39"/>
      <c r="D296" s="39"/>
      <c r="E296" s="25"/>
      <c r="F296" s="23"/>
      <c r="G296" s="23"/>
    </row>
    <row r="297" spans="1:7" ht="22.5">
      <c r="A297" s="67" t="s">
        <v>147</v>
      </c>
      <c r="B297" s="39" t="s">
        <v>148</v>
      </c>
      <c r="C297" s="39">
        <v>1</v>
      </c>
      <c r="D297" s="39"/>
      <c r="E297" s="25"/>
      <c r="F297" s="23"/>
      <c r="G297" s="23"/>
    </row>
    <row r="298" spans="1:7">
      <c r="A298" s="68" t="s">
        <v>66</v>
      </c>
      <c r="B298" s="25" t="s">
        <v>49</v>
      </c>
      <c r="C298" s="25">
        <v>3.37</v>
      </c>
      <c r="D298" s="25"/>
      <c r="E298" s="36">
        <v>92.1</v>
      </c>
      <c r="F298" s="23"/>
      <c r="G298" s="23"/>
    </row>
    <row r="299" spans="1:7" ht="22.5">
      <c r="A299" s="44" t="s">
        <v>73</v>
      </c>
      <c r="B299" s="39"/>
      <c r="C299" s="39"/>
      <c r="D299" s="39"/>
      <c r="E299" s="35"/>
      <c r="F299" s="23"/>
      <c r="G299" s="23"/>
    </row>
    <row r="300" spans="1:7" ht="22.5">
      <c r="A300" s="67" t="s">
        <v>147</v>
      </c>
      <c r="B300" s="39" t="s">
        <v>148</v>
      </c>
      <c r="C300" s="39">
        <v>1</v>
      </c>
      <c r="D300" s="39"/>
      <c r="E300" s="35"/>
      <c r="F300" s="23"/>
      <c r="G300" s="23"/>
    </row>
    <row r="301" spans="1:7">
      <c r="A301" s="68" t="s">
        <v>66</v>
      </c>
      <c r="B301" s="25" t="s">
        <v>49</v>
      </c>
      <c r="C301" s="39">
        <v>3.53</v>
      </c>
      <c r="D301" s="39"/>
      <c r="E301" s="36">
        <v>92.1</v>
      </c>
      <c r="F301" s="23"/>
      <c r="G301" s="23"/>
    </row>
    <row r="302" spans="1:7" ht="22.5">
      <c r="A302" s="44" t="s">
        <v>74</v>
      </c>
      <c r="B302" s="33"/>
      <c r="C302" s="33"/>
      <c r="D302" s="33"/>
      <c r="E302" s="33"/>
      <c r="F302" s="33"/>
      <c r="G302" s="33"/>
    </row>
    <row r="303" spans="1:7">
      <c r="A303" s="68" t="s">
        <v>66</v>
      </c>
      <c r="B303" s="25" t="s">
        <v>49</v>
      </c>
      <c r="C303" s="33"/>
      <c r="D303" s="33"/>
      <c r="E303" s="36">
        <v>796.04</v>
      </c>
      <c r="F303" s="33"/>
      <c r="G303" s="33"/>
    </row>
    <row r="304" spans="1:7" ht="22.5">
      <c r="A304" s="44" t="s">
        <v>75</v>
      </c>
      <c r="B304" s="25"/>
      <c r="C304" s="33"/>
      <c r="D304" s="33"/>
      <c r="E304" s="35"/>
      <c r="F304" s="33"/>
      <c r="G304" s="33"/>
    </row>
    <row r="305" spans="1:7">
      <c r="A305" s="68" t="s">
        <v>66</v>
      </c>
      <c r="B305" s="25" t="s">
        <v>49</v>
      </c>
      <c r="C305" s="33"/>
      <c r="D305" s="33"/>
      <c r="E305" s="36">
        <v>398.02</v>
      </c>
      <c r="F305" s="33"/>
      <c r="G305" s="33"/>
    </row>
    <row r="306" spans="1:7" ht="22.5">
      <c r="A306" s="44" t="s">
        <v>76</v>
      </c>
      <c r="B306" s="25"/>
      <c r="C306" s="33"/>
      <c r="D306" s="33"/>
      <c r="E306" s="35"/>
      <c r="F306" s="33"/>
      <c r="G306" s="33"/>
    </row>
    <row r="307" spans="1:7">
      <c r="A307" s="68" t="s">
        <v>66</v>
      </c>
      <c r="B307" s="25" t="s">
        <v>67</v>
      </c>
      <c r="C307" s="33"/>
      <c r="D307" s="33"/>
      <c r="E307" s="36">
        <v>453.6</v>
      </c>
      <c r="F307" s="33"/>
      <c r="G307" s="33"/>
    </row>
    <row r="308" spans="1:7" ht="22.5">
      <c r="A308" s="44" t="s">
        <v>77</v>
      </c>
      <c r="B308" s="25"/>
      <c r="C308" s="33"/>
      <c r="D308" s="33"/>
      <c r="E308" s="35"/>
      <c r="F308" s="33"/>
      <c r="G308" s="33"/>
    </row>
    <row r="309" spans="1:7">
      <c r="A309" s="68" t="s">
        <v>66</v>
      </c>
      <c r="B309" s="25" t="s">
        <v>49</v>
      </c>
      <c r="C309" s="33"/>
      <c r="D309" s="33"/>
      <c r="E309" s="36">
        <v>452.64</v>
      </c>
      <c r="F309" s="33"/>
      <c r="G309" s="33"/>
    </row>
    <row r="310" spans="1:7" ht="22.5">
      <c r="A310" s="44" t="s">
        <v>78</v>
      </c>
      <c r="B310" s="25"/>
      <c r="C310" s="33"/>
      <c r="D310" s="33"/>
      <c r="E310" s="60"/>
      <c r="F310" s="33"/>
      <c r="G310" s="33"/>
    </row>
    <row r="311" spans="1:7">
      <c r="A311" s="68" t="s">
        <v>66</v>
      </c>
      <c r="B311" s="25" t="s">
        <v>49</v>
      </c>
      <c r="C311" s="33"/>
      <c r="D311" s="33"/>
      <c r="E311" s="36">
        <v>679.08</v>
      </c>
      <c r="F311" s="33"/>
      <c r="G311" s="33"/>
    </row>
    <row r="312" spans="1:7" ht="22.5">
      <c r="A312" s="44" t="s">
        <v>79</v>
      </c>
      <c r="B312" s="25"/>
      <c r="C312" s="33"/>
      <c r="D312" s="33"/>
      <c r="E312" s="35"/>
      <c r="F312" s="33"/>
      <c r="G312" s="33"/>
    </row>
    <row r="313" spans="1:7">
      <c r="A313" s="68" t="s">
        <v>66</v>
      </c>
      <c r="B313" s="25" t="s">
        <v>49</v>
      </c>
      <c r="C313" s="33"/>
      <c r="D313" s="33"/>
      <c r="E313" s="36">
        <v>467.56</v>
      </c>
      <c r="F313" s="33"/>
      <c r="G313" s="33"/>
    </row>
    <row r="314" spans="1:7" ht="22.5">
      <c r="A314" s="44" t="s">
        <v>80</v>
      </c>
      <c r="B314" s="25"/>
      <c r="C314" s="33"/>
      <c r="D314" s="33"/>
      <c r="E314" s="35"/>
      <c r="F314" s="33"/>
      <c r="G314" s="33"/>
    </row>
    <row r="315" spans="1:7">
      <c r="A315" s="68" t="s">
        <v>66</v>
      </c>
      <c r="B315" s="25" t="s">
        <v>49</v>
      </c>
      <c r="C315" s="33"/>
      <c r="D315" s="33"/>
      <c r="E315" s="36">
        <v>470.51</v>
      </c>
      <c r="F315" s="33"/>
      <c r="G315" s="33"/>
    </row>
    <row r="316" spans="1:7" ht="22.5">
      <c r="A316" s="44" t="s">
        <v>81</v>
      </c>
      <c r="B316" s="25"/>
      <c r="C316" s="33"/>
      <c r="D316" s="33"/>
      <c r="E316" s="35"/>
      <c r="F316" s="33"/>
      <c r="G316" s="33"/>
    </row>
    <row r="317" spans="1:7" ht="22.5">
      <c r="A317" s="67" t="s">
        <v>149</v>
      </c>
      <c r="B317" s="39" t="s">
        <v>148</v>
      </c>
      <c r="C317" s="39">
        <v>1</v>
      </c>
      <c r="D317" s="33"/>
      <c r="E317" s="35"/>
      <c r="F317" s="33"/>
      <c r="G317" s="33"/>
    </row>
    <row r="318" spans="1:7">
      <c r="A318" s="68" t="s">
        <v>66</v>
      </c>
      <c r="B318" s="25" t="s">
        <v>49</v>
      </c>
      <c r="C318" s="25">
        <v>345.6</v>
      </c>
      <c r="D318" s="33"/>
      <c r="E318" s="36">
        <v>10848.39</v>
      </c>
      <c r="F318" s="33"/>
      <c r="G318" s="33"/>
    </row>
    <row r="319" spans="1:7" ht="22.5">
      <c r="A319" s="44" t="s">
        <v>82</v>
      </c>
      <c r="B319" s="25"/>
      <c r="C319" s="33"/>
      <c r="D319" s="33"/>
      <c r="F319" s="33"/>
      <c r="G319" s="33"/>
    </row>
    <row r="320" spans="1:7" ht="22.5">
      <c r="A320" s="68" t="s">
        <v>150</v>
      </c>
      <c r="B320" s="25" t="s">
        <v>148</v>
      </c>
      <c r="C320" s="25">
        <v>1</v>
      </c>
      <c r="D320" s="33"/>
      <c r="E320" s="35">
        <v>4106.232</v>
      </c>
      <c r="F320" s="33"/>
      <c r="G320" s="33"/>
    </row>
    <row r="321" spans="1:7">
      <c r="A321" s="44" t="s">
        <v>83</v>
      </c>
      <c r="B321" s="25"/>
      <c r="C321" s="33"/>
      <c r="D321" s="33"/>
      <c r="E321" s="25"/>
      <c r="F321" s="33"/>
      <c r="G321" s="33"/>
    </row>
    <row r="322" spans="1:7">
      <c r="A322" s="68" t="s">
        <v>66</v>
      </c>
      <c r="B322" s="25" t="s">
        <v>49</v>
      </c>
      <c r="C322" s="33"/>
      <c r="D322" s="41">
        <v>633.87940000000003</v>
      </c>
      <c r="E322" s="45">
        <v>525.99</v>
      </c>
      <c r="F322" s="33"/>
      <c r="G322" s="33"/>
    </row>
    <row r="323" spans="1:7">
      <c r="A323" s="44" t="s">
        <v>84</v>
      </c>
      <c r="B323" s="25"/>
      <c r="C323" s="33"/>
      <c r="D323" s="46"/>
      <c r="E323" s="41"/>
      <c r="F323" s="33"/>
      <c r="G323" s="33"/>
    </row>
    <row r="324" spans="1:7">
      <c r="A324" s="68" t="s">
        <v>66</v>
      </c>
      <c r="B324" s="25" t="s">
        <v>49</v>
      </c>
      <c r="C324" s="33"/>
      <c r="D324" s="41">
        <v>542.79060000000004</v>
      </c>
      <c r="E324" s="45">
        <v>584.28</v>
      </c>
      <c r="F324" s="33"/>
      <c r="G324" s="33"/>
    </row>
    <row r="325" spans="1:7" ht="15" customHeight="1">
      <c r="A325" s="44" t="s">
        <v>85</v>
      </c>
      <c r="B325" s="25"/>
      <c r="C325" s="33"/>
      <c r="D325" s="33"/>
      <c r="E325" s="25"/>
      <c r="F325" s="33"/>
      <c r="G325" s="33"/>
    </row>
    <row r="326" spans="1:7" ht="15" customHeight="1">
      <c r="A326" s="34" t="s">
        <v>52</v>
      </c>
      <c r="B326" s="25" t="s">
        <v>49</v>
      </c>
      <c r="C326" s="33"/>
      <c r="D326" s="33"/>
      <c r="E326" s="36">
        <v>391.35</v>
      </c>
      <c r="F326" s="33"/>
      <c r="G326" s="33"/>
    </row>
    <row r="327" spans="1:7" ht="15" customHeight="1">
      <c r="A327" s="44" t="s">
        <v>86</v>
      </c>
      <c r="B327" s="25"/>
      <c r="C327" s="33"/>
      <c r="D327" s="33"/>
      <c r="E327" s="33"/>
      <c r="F327" s="33"/>
      <c r="G327" s="33"/>
    </row>
    <row r="328" spans="1:7" ht="15" customHeight="1">
      <c r="A328" s="34" t="s">
        <v>52</v>
      </c>
      <c r="B328" s="25" t="s">
        <v>50</v>
      </c>
      <c r="C328" s="33"/>
      <c r="D328" s="33"/>
      <c r="E328" s="36">
        <v>11.5</v>
      </c>
      <c r="F328" s="33"/>
      <c r="G328" s="33"/>
    </row>
    <row r="329" spans="1:7" ht="15" customHeight="1">
      <c r="A329" s="32" t="s">
        <v>134</v>
      </c>
      <c r="B329" s="25"/>
      <c r="C329" s="33"/>
      <c r="D329" s="33"/>
      <c r="E329" s="37"/>
      <c r="F329" s="33"/>
      <c r="G329" s="33"/>
    </row>
    <row r="330" spans="1:7" ht="15" customHeight="1">
      <c r="A330" s="68" t="s">
        <v>66</v>
      </c>
      <c r="B330" s="25" t="s">
        <v>49</v>
      </c>
      <c r="C330" s="33"/>
      <c r="D330" s="33"/>
      <c r="E330" s="25">
        <v>144.93</v>
      </c>
      <c r="F330" s="33"/>
      <c r="G330" s="33"/>
    </row>
    <row r="331" spans="1:7" ht="27" customHeight="1">
      <c r="A331" s="44" t="s">
        <v>135</v>
      </c>
      <c r="B331" s="25"/>
      <c r="C331" s="33"/>
      <c r="D331" s="33"/>
      <c r="E331" s="25"/>
      <c r="F331" s="33"/>
      <c r="G331" s="33"/>
    </row>
    <row r="332" spans="1:7" ht="15" customHeight="1">
      <c r="A332" s="68" t="s">
        <v>66</v>
      </c>
      <c r="B332" s="25" t="s">
        <v>49</v>
      </c>
      <c r="C332" s="33"/>
      <c r="D332" s="33"/>
      <c r="E332" s="25">
        <v>391.35</v>
      </c>
      <c r="F332" s="33"/>
      <c r="G332" s="33"/>
    </row>
    <row r="333" spans="1:7" ht="15" customHeight="1">
      <c r="A333" s="44" t="s">
        <v>136</v>
      </c>
      <c r="B333" s="25"/>
      <c r="C333" s="33"/>
      <c r="D333" s="33"/>
      <c r="E333" s="25"/>
      <c r="F333" s="33"/>
      <c r="G333" s="33"/>
    </row>
    <row r="334" spans="1:7" ht="15" customHeight="1">
      <c r="A334" s="68" t="s">
        <v>66</v>
      </c>
      <c r="B334" s="25" t="s">
        <v>49</v>
      </c>
      <c r="C334" s="33"/>
      <c r="D334" s="33"/>
      <c r="E334" s="25">
        <v>173.46</v>
      </c>
      <c r="F334" s="33"/>
      <c r="G334" s="33"/>
    </row>
    <row r="335" spans="1:7" ht="15" customHeight="1">
      <c r="A335" s="44" t="s">
        <v>137</v>
      </c>
      <c r="B335" s="25"/>
      <c r="C335" s="33"/>
      <c r="D335" s="33"/>
      <c r="E335" s="25"/>
      <c r="F335" s="33"/>
      <c r="G335" s="33"/>
    </row>
    <row r="336" spans="1:7" ht="15" customHeight="1">
      <c r="A336" s="68" t="s">
        <v>66</v>
      </c>
      <c r="B336" s="25" t="s">
        <v>49</v>
      </c>
      <c r="C336" s="33"/>
      <c r="D336" s="33"/>
      <c r="E336" s="25">
        <v>173.46</v>
      </c>
      <c r="F336" s="33"/>
      <c r="G336" s="33"/>
    </row>
    <row r="337" spans="1:7" ht="27" customHeight="1">
      <c r="A337" s="44" t="s">
        <v>138</v>
      </c>
      <c r="B337" s="25"/>
      <c r="C337" s="33"/>
      <c r="D337" s="33"/>
      <c r="E337" s="25"/>
      <c r="F337" s="33"/>
      <c r="G337" s="33"/>
    </row>
    <row r="338" spans="1:7" ht="15" customHeight="1">
      <c r="A338" s="68" t="s">
        <v>66</v>
      </c>
      <c r="B338" s="25" t="s">
        <v>49</v>
      </c>
      <c r="C338" s="33"/>
      <c r="D338" s="33"/>
      <c r="E338" s="25">
        <v>381.91</v>
      </c>
      <c r="F338" s="33"/>
      <c r="G338" s="33"/>
    </row>
    <row r="339" spans="1:7" ht="30.6" customHeight="1">
      <c r="A339" s="58" t="s">
        <v>91</v>
      </c>
      <c r="B339" s="39"/>
      <c r="C339" s="33"/>
      <c r="D339" s="33"/>
      <c r="E339" s="33"/>
      <c r="F339" s="33"/>
      <c r="G339" s="33"/>
    </row>
    <row r="340" spans="1:7" ht="15" customHeight="1">
      <c r="A340" s="34" t="s">
        <v>52</v>
      </c>
      <c r="B340" s="39" t="s">
        <v>49</v>
      </c>
      <c r="C340" s="33"/>
      <c r="D340" s="33"/>
      <c r="E340" s="25">
        <v>36.97</v>
      </c>
      <c r="F340" s="33"/>
      <c r="G340" s="33"/>
    </row>
    <row r="341" spans="1:7" ht="30.6" customHeight="1">
      <c r="A341" s="58" t="s">
        <v>92</v>
      </c>
      <c r="B341" s="39"/>
      <c r="C341" s="33"/>
      <c r="D341" s="33"/>
      <c r="E341" s="25"/>
      <c r="F341" s="33"/>
      <c r="G341" s="33"/>
    </row>
    <row r="342" spans="1:7" ht="15" customHeight="1">
      <c r="A342" s="34" t="s">
        <v>52</v>
      </c>
      <c r="B342" s="39" t="s">
        <v>49</v>
      </c>
      <c r="C342" s="33"/>
      <c r="D342" s="33"/>
      <c r="E342" s="41">
        <v>35.5</v>
      </c>
      <c r="F342" s="33"/>
      <c r="G342" s="33"/>
    </row>
    <row r="343" spans="1:7" ht="29.45" customHeight="1">
      <c r="A343" s="58" t="s">
        <v>60</v>
      </c>
      <c r="B343" s="39"/>
      <c r="C343" s="33"/>
      <c r="D343" s="33"/>
      <c r="E343" s="41"/>
      <c r="F343" s="33"/>
      <c r="G343" s="33"/>
    </row>
    <row r="344" spans="1:7" ht="15" customHeight="1">
      <c r="A344" s="34" t="s">
        <v>52</v>
      </c>
      <c r="B344" s="39" t="s">
        <v>49</v>
      </c>
      <c r="C344" s="33"/>
      <c r="D344" s="33"/>
      <c r="E344" s="43">
        <v>73</v>
      </c>
      <c r="F344" s="33"/>
      <c r="G344" s="33"/>
    </row>
    <row r="345" spans="1:7" ht="30.6" customHeight="1">
      <c r="A345" s="58" t="s">
        <v>121</v>
      </c>
      <c r="B345" s="39"/>
      <c r="C345" s="33"/>
      <c r="D345" s="33"/>
      <c r="E345" s="41"/>
      <c r="F345" s="33"/>
      <c r="G345" s="33"/>
    </row>
    <row r="346" spans="1:7" ht="15" customHeight="1">
      <c r="A346" s="34" t="s">
        <v>52</v>
      </c>
      <c r="B346" s="39" t="s">
        <v>49</v>
      </c>
      <c r="C346" s="33"/>
      <c r="D346" s="33"/>
      <c r="E346" s="41">
        <v>336.24</v>
      </c>
      <c r="F346" s="33"/>
      <c r="G346" s="33"/>
    </row>
    <row r="347" spans="1:7" ht="30.6" customHeight="1">
      <c r="A347" s="58" t="s">
        <v>122</v>
      </c>
      <c r="B347" s="39"/>
      <c r="C347" s="33"/>
      <c r="D347" s="33"/>
      <c r="E347" s="41"/>
      <c r="F347" s="33"/>
      <c r="G347" s="33"/>
    </row>
    <row r="348" spans="1:7" ht="15" customHeight="1">
      <c r="A348" s="34" t="s">
        <v>52</v>
      </c>
      <c r="B348" s="39" t="s">
        <v>49</v>
      </c>
      <c r="C348" s="33"/>
      <c r="D348" s="33"/>
      <c r="E348" s="45">
        <v>284.64</v>
      </c>
      <c r="F348" s="33"/>
      <c r="G348" s="33"/>
    </row>
    <row r="349" spans="1:7" ht="31.15" customHeight="1">
      <c r="A349" s="58" t="s">
        <v>123</v>
      </c>
      <c r="B349" s="39"/>
      <c r="C349" s="33"/>
      <c r="D349" s="33"/>
      <c r="E349" s="41"/>
      <c r="F349" s="33"/>
      <c r="G349" s="33"/>
    </row>
    <row r="350" spans="1:7" ht="15" customHeight="1">
      <c r="A350" s="34" t="s">
        <v>52</v>
      </c>
      <c r="B350" s="39" t="s">
        <v>49</v>
      </c>
      <c r="C350" s="33"/>
      <c r="D350" s="41"/>
      <c r="E350" s="36">
        <v>9978.83</v>
      </c>
      <c r="F350" s="33"/>
      <c r="G350" s="33"/>
    </row>
    <row r="351" spans="1:7" ht="29.45" customHeight="1">
      <c r="A351" s="44" t="s">
        <v>119</v>
      </c>
      <c r="B351" s="39"/>
      <c r="C351" s="33"/>
      <c r="D351" s="33"/>
      <c r="F351" s="33"/>
      <c r="G351" s="33"/>
    </row>
    <row r="352" spans="1:7" ht="15" customHeight="1">
      <c r="A352" s="34" t="s">
        <v>52</v>
      </c>
      <c r="B352" s="39" t="s">
        <v>50</v>
      </c>
      <c r="C352" s="33"/>
      <c r="D352" s="33"/>
      <c r="E352" s="41">
        <v>318.10000000000002</v>
      </c>
      <c r="F352" s="33"/>
      <c r="G352" s="33"/>
    </row>
    <row r="353" spans="1:7" ht="29.45" customHeight="1">
      <c r="A353" s="44" t="s">
        <v>118</v>
      </c>
      <c r="B353" s="39"/>
      <c r="C353" s="33"/>
      <c r="D353" s="33"/>
      <c r="E353" s="41"/>
      <c r="F353" s="33"/>
      <c r="G353" s="33"/>
    </row>
    <row r="354" spans="1:7" ht="15" customHeight="1">
      <c r="A354" s="34" t="s">
        <v>52</v>
      </c>
      <c r="B354" s="39" t="s">
        <v>50</v>
      </c>
      <c r="C354" s="33"/>
      <c r="D354" s="33"/>
      <c r="E354" s="41">
        <v>238.17</v>
      </c>
      <c r="F354" s="33"/>
      <c r="G354" s="33"/>
    </row>
    <row r="355" spans="1:7" ht="29.45" customHeight="1">
      <c r="A355" s="44" t="s">
        <v>117</v>
      </c>
      <c r="B355" s="39"/>
      <c r="C355" s="33"/>
      <c r="D355" s="33"/>
      <c r="E355" s="41"/>
      <c r="F355" s="33"/>
      <c r="G355" s="33"/>
    </row>
    <row r="356" spans="1:7" ht="15" customHeight="1">
      <c r="A356" s="34" t="s">
        <v>52</v>
      </c>
      <c r="B356" s="39" t="s">
        <v>50</v>
      </c>
      <c r="C356" s="33"/>
      <c r="D356" s="33"/>
      <c r="E356" s="41">
        <v>287.33999999999997</v>
      </c>
      <c r="F356" s="33"/>
      <c r="G356" s="33"/>
    </row>
    <row r="357" spans="1:7" ht="30.6" customHeight="1">
      <c r="A357" s="58" t="s">
        <v>120</v>
      </c>
      <c r="B357" s="39"/>
      <c r="C357" s="33"/>
      <c r="D357" s="33"/>
      <c r="E357" s="41"/>
      <c r="F357" s="33"/>
      <c r="G357" s="33"/>
    </row>
    <row r="358" spans="1:7" ht="15" customHeight="1">
      <c r="A358" s="34" t="s">
        <v>52</v>
      </c>
      <c r="B358" s="39" t="s">
        <v>49</v>
      </c>
      <c r="C358" s="33"/>
      <c r="D358" s="33"/>
      <c r="E358" s="36">
        <v>111.34</v>
      </c>
      <c r="F358" s="33"/>
      <c r="G358" s="33"/>
    </row>
    <row r="359" spans="1:7" ht="26.45" customHeight="1">
      <c r="A359" s="58" t="s">
        <v>124</v>
      </c>
      <c r="B359" s="25"/>
      <c r="C359" s="33"/>
      <c r="D359" s="33"/>
      <c r="E359" s="37"/>
      <c r="F359" s="33"/>
      <c r="G359" s="33"/>
    </row>
    <row r="360" spans="1:7" ht="15.6" customHeight="1">
      <c r="A360" s="34" t="s">
        <v>52</v>
      </c>
      <c r="B360" s="39" t="s">
        <v>49</v>
      </c>
      <c r="C360" s="33"/>
      <c r="D360" s="33"/>
      <c r="E360" s="25">
        <v>79.510000000000005</v>
      </c>
      <c r="F360" s="33"/>
      <c r="G360" s="33"/>
    </row>
    <row r="361" spans="1:7" ht="28.9" customHeight="1">
      <c r="A361" s="58" t="s">
        <v>125</v>
      </c>
      <c r="B361" s="33"/>
      <c r="C361" s="33"/>
      <c r="D361" s="33"/>
      <c r="E361" s="25"/>
      <c r="F361" s="33"/>
      <c r="G361" s="33"/>
    </row>
    <row r="362" spans="1:7" ht="16.899999999999999" customHeight="1">
      <c r="A362" s="34" t="s">
        <v>52</v>
      </c>
      <c r="B362" s="39" t="s">
        <v>49</v>
      </c>
      <c r="C362" s="33"/>
      <c r="D362" s="33"/>
      <c r="E362" s="25">
        <v>85.55</v>
      </c>
      <c r="F362" s="33"/>
      <c r="G362" s="33"/>
    </row>
    <row r="363" spans="1:7" ht="26.45" customHeight="1">
      <c r="A363" s="58" t="s">
        <v>126</v>
      </c>
      <c r="B363" s="33"/>
      <c r="C363" s="33"/>
      <c r="D363" s="33"/>
      <c r="E363" s="25"/>
      <c r="F363" s="33"/>
      <c r="G363" s="33"/>
    </row>
    <row r="364" spans="1:7" ht="15" customHeight="1">
      <c r="A364" s="34" t="s">
        <v>52</v>
      </c>
      <c r="B364" s="39" t="s">
        <v>49</v>
      </c>
      <c r="C364" s="33"/>
      <c r="D364" s="33"/>
      <c r="E364" s="25">
        <v>175.33</v>
      </c>
      <c r="F364" s="33"/>
      <c r="G364" s="33"/>
    </row>
    <row r="365" spans="1:7" ht="18.75" customHeight="1">
      <c r="A365" s="44" t="s">
        <v>127</v>
      </c>
      <c r="B365" s="33"/>
      <c r="C365" s="33"/>
      <c r="D365" s="33"/>
      <c r="E365" s="25"/>
      <c r="F365" s="33"/>
      <c r="G365" s="33"/>
    </row>
    <row r="366" spans="1:7" ht="15" customHeight="1">
      <c r="A366" s="34" t="s">
        <v>52</v>
      </c>
      <c r="B366" s="39" t="s">
        <v>49</v>
      </c>
      <c r="C366" s="33"/>
      <c r="D366" s="33"/>
      <c r="E366" s="25">
        <v>122.45</v>
      </c>
      <c r="F366" s="33"/>
      <c r="G366" s="33"/>
    </row>
    <row r="367" spans="1:7" ht="18.75" customHeight="1">
      <c r="A367" s="44" t="s">
        <v>128</v>
      </c>
      <c r="B367" s="33"/>
      <c r="C367" s="33"/>
      <c r="D367" s="33"/>
      <c r="E367" s="25"/>
      <c r="F367" s="33"/>
      <c r="G367" s="33"/>
    </row>
    <row r="368" spans="1:7" ht="15" customHeight="1">
      <c r="A368" s="34" t="s">
        <v>52</v>
      </c>
      <c r="B368" s="39" t="s">
        <v>49</v>
      </c>
      <c r="C368" s="33"/>
      <c r="D368" s="33"/>
      <c r="E368" s="25">
        <v>378.78</v>
      </c>
      <c r="F368" s="33"/>
      <c r="G368" s="33"/>
    </row>
    <row r="369" spans="1:7" ht="18.75" customHeight="1">
      <c r="A369" s="44" t="s">
        <v>129</v>
      </c>
      <c r="B369" s="33"/>
      <c r="C369" s="33"/>
      <c r="D369" s="33"/>
      <c r="E369" s="25"/>
      <c r="F369" s="33"/>
      <c r="G369" s="33"/>
    </row>
    <row r="370" spans="1:7" ht="15" customHeight="1">
      <c r="A370" s="34" t="s">
        <v>52</v>
      </c>
      <c r="B370" s="39" t="s">
        <v>49</v>
      </c>
      <c r="C370" s="33"/>
      <c r="D370" s="33"/>
      <c r="E370" s="25">
        <v>150.78</v>
      </c>
      <c r="F370" s="33"/>
      <c r="G370" s="33"/>
    </row>
    <row r="371" spans="1:7" ht="15.75" customHeight="1">
      <c r="A371" s="44" t="s">
        <v>130</v>
      </c>
      <c r="B371" s="33"/>
      <c r="C371" s="33"/>
      <c r="D371" s="33"/>
      <c r="E371" s="25"/>
      <c r="F371" s="33"/>
      <c r="G371" s="33"/>
    </row>
    <row r="372" spans="1:7" ht="15" customHeight="1">
      <c r="A372" s="34" t="s">
        <v>52</v>
      </c>
      <c r="B372" s="39" t="s">
        <v>49</v>
      </c>
      <c r="C372" s="33"/>
      <c r="D372" s="33"/>
      <c r="E372" s="25">
        <v>221.94</v>
      </c>
      <c r="F372" s="33"/>
      <c r="G372" s="33"/>
    </row>
    <row r="373" spans="1:7" ht="18" customHeight="1">
      <c r="A373" s="44" t="s">
        <v>131</v>
      </c>
      <c r="B373" s="33"/>
      <c r="C373" s="33"/>
      <c r="D373" s="33"/>
      <c r="E373" s="25"/>
      <c r="F373" s="33"/>
      <c r="G373" s="33"/>
    </row>
    <row r="374" spans="1:7" ht="15" customHeight="1">
      <c r="A374" s="34" t="s">
        <v>52</v>
      </c>
      <c r="B374" s="39" t="s">
        <v>49</v>
      </c>
      <c r="C374" s="33"/>
      <c r="D374" s="33"/>
      <c r="E374" s="41">
        <v>25.9</v>
      </c>
      <c r="F374" s="33"/>
      <c r="G374" s="33"/>
    </row>
    <row r="375" spans="1:7" ht="17.25" customHeight="1">
      <c r="A375" s="44" t="s">
        <v>132</v>
      </c>
      <c r="B375" s="33"/>
      <c r="C375" s="33"/>
      <c r="D375" s="33"/>
      <c r="E375" s="25"/>
      <c r="F375" s="33"/>
      <c r="G375" s="33"/>
    </row>
    <row r="376" spans="1:7" ht="15" customHeight="1">
      <c r="A376" s="34" t="s">
        <v>52</v>
      </c>
      <c r="B376" s="39" t="s">
        <v>49</v>
      </c>
      <c r="C376" s="33"/>
      <c r="D376" s="33"/>
      <c r="E376" s="41">
        <v>25.9</v>
      </c>
      <c r="F376" s="33"/>
      <c r="G376" s="33"/>
    </row>
    <row r="377" spans="1:7" ht="14.25" customHeight="1">
      <c r="A377" s="44" t="s">
        <v>133</v>
      </c>
      <c r="B377" s="33"/>
      <c r="C377" s="33"/>
      <c r="D377" s="33"/>
      <c r="E377" s="25"/>
      <c r="F377" s="33"/>
      <c r="G377" s="33"/>
    </row>
    <row r="378" spans="1:7" ht="15" customHeight="1">
      <c r="A378" s="34" t="s">
        <v>52</v>
      </c>
      <c r="B378" s="39" t="s">
        <v>49</v>
      </c>
      <c r="C378" s="33"/>
      <c r="D378" s="33"/>
      <c r="E378" s="25">
        <v>122.27</v>
      </c>
      <c r="F378" s="33"/>
      <c r="G378" s="33"/>
    </row>
    <row r="379" spans="1:7" ht="42" customHeight="1">
      <c r="A379" s="58" t="s">
        <v>113</v>
      </c>
      <c r="B379" s="33"/>
      <c r="C379" s="33"/>
      <c r="D379" s="33"/>
      <c r="E379" s="25"/>
      <c r="F379" s="33"/>
      <c r="G379" s="33"/>
    </row>
    <row r="380" spans="1:7" ht="15" customHeight="1">
      <c r="A380" s="34" t="s">
        <v>52</v>
      </c>
      <c r="B380" s="39" t="s">
        <v>49</v>
      </c>
      <c r="C380" s="33"/>
      <c r="D380" s="33"/>
      <c r="E380" s="26">
        <v>4117</v>
      </c>
      <c r="F380" s="33"/>
      <c r="G380" s="33"/>
    </row>
    <row r="381" spans="1:7" ht="39" customHeight="1">
      <c r="A381" s="58" t="s">
        <v>114</v>
      </c>
      <c r="B381" s="33"/>
      <c r="C381" s="33"/>
      <c r="D381" s="33"/>
      <c r="E381" s="35"/>
      <c r="F381" s="33"/>
      <c r="G381" s="33"/>
    </row>
    <row r="382" spans="1:7" ht="15" customHeight="1">
      <c r="A382" s="34" t="s">
        <v>52</v>
      </c>
      <c r="B382" s="39" t="s">
        <v>49</v>
      </c>
      <c r="C382" s="33"/>
      <c r="D382" s="33"/>
      <c r="E382" s="35">
        <v>1391.98</v>
      </c>
      <c r="F382" s="33"/>
      <c r="G382" s="33"/>
    </row>
    <row r="383" spans="1:7" ht="42" customHeight="1">
      <c r="A383" s="58" t="s">
        <v>112</v>
      </c>
      <c r="B383" s="33"/>
      <c r="C383" s="33"/>
      <c r="D383" s="33"/>
      <c r="E383" s="35"/>
      <c r="F383" s="33"/>
      <c r="G383" s="33"/>
    </row>
    <row r="384" spans="1:7" ht="15" customHeight="1">
      <c r="A384" s="34" t="s">
        <v>52</v>
      </c>
      <c r="B384" s="39" t="s">
        <v>49</v>
      </c>
      <c r="C384" s="33"/>
      <c r="D384" s="33"/>
      <c r="E384" s="35">
        <v>4260.5200000000004</v>
      </c>
      <c r="F384" s="33"/>
      <c r="G384" s="33"/>
    </row>
    <row r="385" spans="1:7" ht="29.45" customHeight="1">
      <c r="A385" s="32" t="s">
        <v>140</v>
      </c>
      <c r="B385" s="39"/>
      <c r="C385" s="33"/>
      <c r="D385" s="33"/>
      <c r="E385" s="35"/>
      <c r="F385" s="33"/>
      <c r="G385" s="33"/>
    </row>
    <row r="386" spans="1:7" ht="15" customHeight="1">
      <c r="A386" s="34" t="s">
        <v>52</v>
      </c>
      <c r="B386" s="39" t="s">
        <v>49</v>
      </c>
      <c r="C386" s="33"/>
      <c r="D386" s="33"/>
      <c r="E386" s="35">
        <v>212.94</v>
      </c>
      <c r="F386" s="33"/>
      <c r="G386" s="33"/>
    </row>
    <row r="387" spans="1:7" ht="27.6" customHeight="1">
      <c r="A387" s="58" t="s">
        <v>105</v>
      </c>
      <c r="B387" s="39"/>
      <c r="C387" s="26"/>
      <c r="D387" s="35"/>
      <c r="E387" s="36"/>
      <c r="F387" s="33"/>
      <c r="G387" s="33"/>
    </row>
    <row r="388" spans="1:7" ht="15" customHeight="1">
      <c r="A388" s="34" t="s">
        <v>52</v>
      </c>
      <c r="B388" s="39" t="s">
        <v>49</v>
      </c>
      <c r="C388" s="26"/>
      <c r="D388" s="61"/>
      <c r="E388" s="36">
        <v>0.1</v>
      </c>
      <c r="F388" s="33"/>
      <c r="G388" s="33"/>
    </row>
    <row r="389" spans="1:7" ht="29.45" customHeight="1">
      <c r="A389" s="32" t="s">
        <v>104</v>
      </c>
      <c r="B389" s="25"/>
      <c r="C389" s="33"/>
      <c r="D389" s="25"/>
      <c r="E389" s="43"/>
      <c r="F389" s="33"/>
      <c r="G389" s="33"/>
    </row>
    <row r="390" spans="1:7" ht="15" customHeight="1">
      <c r="A390" s="34" t="s">
        <v>53</v>
      </c>
      <c r="B390" s="39" t="s">
        <v>49</v>
      </c>
      <c r="C390" s="33"/>
      <c r="D390" s="41"/>
      <c r="E390" s="41">
        <v>0.1</v>
      </c>
      <c r="F390" s="33"/>
      <c r="G390" s="33"/>
    </row>
    <row r="391" spans="1:7" ht="22.5">
      <c r="A391" s="32" t="s">
        <v>88</v>
      </c>
      <c r="B391" s="25"/>
      <c r="C391" s="25"/>
      <c r="D391" s="35"/>
      <c r="E391" s="25"/>
      <c r="F391" s="25"/>
      <c r="G391" s="33"/>
    </row>
    <row r="392" spans="1:7">
      <c r="A392" s="34" t="s">
        <v>53</v>
      </c>
      <c r="B392" s="39" t="s">
        <v>49</v>
      </c>
      <c r="C392" s="25"/>
      <c r="D392" s="35"/>
      <c r="E392" s="41">
        <v>0.1</v>
      </c>
      <c r="F392" s="23"/>
      <c r="G392" s="33"/>
    </row>
    <row r="393" spans="1:7" ht="22.5">
      <c r="A393" s="32" t="s">
        <v>58</v>
      </c>
      <c r="B393" s="25"/>
      <c r="C393" s="25"/>
      <c r="D393" s="35"/>
      <c r="E393" s="41"/>
      <c r="F393" s="25"/>
      <c r="G393" s="33"/>
    </row>
    <row r="394" spans="1:7">
      <c r="A394" s="34" t="s">
        <v>53</v>
      </c>
      <c r="B394" s="39" t="s">
        <v>49</v>
      </c>
      <c r="C394" s="26"/>
      <c r="D394" s="35"/>
      <c r="E394" s="41">
        <v>0.1</v>
      </c>
      <c r="F394" s="23"/>
      <c r="G394" s="33"/>
    </row>
    <row r="395" spans="1:7" ht="34.5" customHeight="1">
      <c r="A395" s="32" t="s">
        <v>89</v>
      </c>
      <c r="B395" s="25"/>
      <c r="C395" s="26"/>
      <c r="D395" s="35"/>
      <c r="E395" s="41"/>
      <c r="F395" s="25"/>
      <c r="G395" s="33"/>
    </row>
    <row r="396" spans="1:7">
      <c r="A396" s="34" t="s">
        <v>53</v>
      </c>
      <c r="B396" s="39" t="s">
        <v>49</v>
      </c>
      <c r="C396" s="33"/>
      <c r="D396" s="41"/>
      <c r="E396" s="41">
        <v>0.1</v>
      </c>
      <c r="F396" s="23"/>
      <c r="G396" s="33"/>
    </row>
    <row r="397" spans="1:7" ht="27.6" customHeight="1">
      <c r="A397" s="32" t="s">
        <v>90</v>
      </c>
      <c r="B397" s="25"/>
      <c r="C397" s="33"/>
      <c r="D397" s="41"/>
      <c r="E397" s="41"/>
      <c r="F397" s="25"/>
      <c r="G397" s="33"/>
    </row>
    <row r="398" spans="1:7" ht="18.75" customHeight="1">
      <c r="A398" s="34" t="s">
        <v>53</v>
      </c>
      <c r="B398" s="39" t="s">
        <v>49</v>
      </c>
      <c r="C398" s="33"/>
      <c r="D398" s="41"/>
      <c r="E398" s="41">
        <v>0.1</v>
      </c>
      <c r="F398" s="23"/>
      <c r="G398" s="33"/>
    </row>
    <row r="399" spans="1:7" ht="22.5">
      <c r="A399" s="42" t="s">
        <v>59</v>
      </c>
      <c r="B399" s="25"/>
      <c r="C399" s="33"/>
      <c r="D399" s="41"/>
      <c r="E399" s="41"/>
      <c r="F399" s="25"/>
      <c r="G399" s="25"/>
    </row>
    <row r="400" spans="1:7">
      <c r="A400" s="34" t="s">
        <v>53</v>
      </c>
      <c r="B400" s="39" t="s">
        <v>49</v>
      </c>
      <c r="C400" s="43"/>
      <c r="D400" s="41"/>
      <c r="E400" s="41">
        <v>0.1</v>
      </c>
      <c r="F400" s="23"/>
      <c r="G400" s="25"/>
    </row>
    <row r="401" spans="1:8" ht="22.5">
      <c r="A401" s="42" t="s">
        <v>91</v>
      </c>
      <c r="B401" s="25"/>
      <c r="C401" s="33"/>
      <c r="D401" s="41"/>
      <c r="E401" s="25"/>
      <c r="F401" s="25"/>
      <c r="G401" s="25"/>
    </row>
    <row r="402" spans="1:8">
      <c r="A402" s="34" t="s">
        <v>53</v>
      </c>
      <c r="B402" s="39" t="s">
        <v>49</v>
      </c>
      <c r="C402" s="33"/>
      <c r="D402" s="41"/>
      <c r="E402" s="41">
        <v>0.1</v>
      </c>
      <c r="F402" s="25"/>
      <c r="G402" s="25"/>
    </row>
    <row r="403" spans="1:8" ht="22.5">
      <c r="A403" s="42" t="s">
        <v>92</v>
      </c>
      <c r="B403" s="25"/>
      <c r="C403" s="33"/>
      <c r="D403" s="41"/>
      <c r="E403" s="25"/>
      <c r="F403" s="33"/>
      <c r="G403" s="33"/>
    </row>
    <row r="404" spans="1:8">
      <c r="A404" s="34" t="s">
        <v>53</v>
      </c>
      <c r="B404" s="39" t="s">
        <v>49</v>
      </c>
      <c r="C404" s="33"/>
      <c r="D404" s="41"/>
      <c r="E404" s="41">
        <v>0.1</v>
      </c>
      <c r="F404" s="33"/>
      <c r="G404" s="33"/>
    </row>
    <row r="405" spans="1:8" ht="22.5">
      <c r="A405" s="44" t="s">
        <v>93</v>
      </c>
      <c r="B405" s="25"/>
      <c r="C405" s="33"/>
      <c r="D405" s="41"/>
      <c r="E405" s="41"/>
      <c r="F405" s="23"/>
      <c r="G405" s="33"/>
    </row>
    <row r="406" spans="1:8">
      <c r="A406" s="34" t="s">
        <v>53</v>
      </c>
      <c r="B406" s="39" t="s">
        <v>49</v>
      </c>
      <c r="C406" s="33"/>
      <c r="D406" s="41"/>
      <c r="E406" s="41">
        <v>0.1</v>
      </c>
      <c r="F406" s="23"/>
      <c r="G406" s="33"/>
    </row>
    <row r="407" spans="1:8" ht="15" customHeight="1">
      <c r="A407" s="69"/>
      <c r="B407" s="70"/>
      <c r="C407" s="20"/>
      <c r="D407" s="20"/>
      <c r="E407" s="71"/>
      <c r="F407" s="20"/>
      <c r="G407" s="20"/>
    </row>
    <row r="408" spans="1:8" s="72" customFormat="1" ht="27" customHeight="1">
      <c r="A408" s="19" t="s">
        <v>40</v>
      </c>
      <c r="B408" s="18" t="s">
        <v>35</v>
      </c>
      <c r="C408" s="30" t="s">
        <v>39</v>
      </c>
      <c r="D408" s="30" t="s">
        <v>3</v>
      </c>
      <c r="E408" s="19" t="s">
        <v>4</v>
      </c>
      <c r="F408" s="19"/>
      <c r="G408" s="19"/>
      <c r="H408" s="1"/>
    </row>
    <row r="409" spans="1:8">
      <c r="A409" s="19"/>
      <c r="B409" s="18"/>
      <c r="C409" s="30">
        <v>2021</v>
      </c>
      <c r="D409" s="30">
        <v>2022</v>
      </c>
      <c r="E409" s="23">
        <v>2023</v>
      </c>
      <c r="F409" s="23">
        <v>2024</v>
      </c>
      <c r="G409" s="23">
        <v>2025</v>
      </c>
    </row>
    <row r="410" spans="1:8" ht="28.9" customHeight="1">
      <c r="A410" s="58" t="s">
        <v>144</v>
      </c>
      <c r="B410" s="39" t="s">
        <v>2</v>
      </c>
      <c r="C410" s="65"/>
      <c r="D410" s="65"/>
      <c r="E410" s="26">
        <v>66365</v>
      </c>
      <c r="F410" s="23"/>
      <c r="G410" s="23"/>
      <c r="H410" s="72"/>
    </row>
    <row r="411" spans="1:8" ht="27" customHeight="1">
      <c r="A411" s="58" t="s">
        <v>145</v>
      </c>
      <c r="B411" s="39" t="s">
        <v>2</v>
      </c>
      <c r="C411" s="39"/>
      <c r="D411" s="50"/>
      <c r="E411" s="26">
        <v>65263</v>
      </c>
      <c r="F411" s="51"/>
      <c r="G411" s="33"/>
    </row>
    <row r="412" spans="1:8" ht="22.5">
      <c r="A412" s="44" t="s">
        <v>146</v>
      </c>
      <c r="B412" s="39" t="s">
        <v>2</v>
      </c>
      <c r="C412" s="39"/>
      <c r="D412" s="50"/>
      <c r="E412" s="26">
        <v>64819</v>
      </c>
      <c r="F412" s="51"/>
      <c r="G412" s="33"/>
    </row>
    <row r="413" spans="1:8" ht="22.5">
      <c r="A413" s="44" t="s">
        <v>74</v>
      </c>
      <c r="B413" s="39" t="s">
        <v>2</v>
      </c>
      <c r="C413" s="39"/>
      <c r="D413" s="50"/>
      <c r="E413" s="26">
        <v>55948</v>
      </c>
      <c r="F413" s="51"/>
      <c r="G413" s="33"/>
    </row>
    <row r="414" spans="1:8" ht="22.5">
      <c r="A414" s="44" t="s">
        <v>75</v>
      </c>
      <c r="B414" s="39" t="s">
        <v>2</v>
      </c>
      <c r="C414" s="39"/>
      <c r="D414" s="50"/>
      <c r="E414" s="26">
        <v>36867</v>
      </c>
      <c r="F414" s="51"/>
      <c r="G414" s="33"/>
    </row>
    <row r="415" spans="1:8" ht="22.5">
      <c r="A415" s="44" t="s">
        <v>76</v>
      </c>
      <c r="B415" s="39" t="s">
        <v>2</v>
      </c>
      <c r="C415" s="39"/>
      <c r="D415" s="50"/>
      <c r="E415" s="26">
        <v>36861</v>
      </c>
      <c r="F415" s="51"/>
      <c r="G415" s="33"/>
    </row>
    <row r="416" spans="1:8" ht="22.5">
      <c r="A416" s="44" t="s">
        <v>77</v>
      </c>
      <c r="B416" s="39" t="s">
        <v>2</v>
      </c>
      <c r="C416" s="39"/>
      <c r="D416" s="50"/>
      <c r="E416" s="26">
        <v>36420</v>
      </c>
      <c r="F416" s="51"/>
      <c r="G416" s="33"/>
    </row>
    <row r="417" spans="1:7" ht="26.45" customHeight="1">
      <c r="A417" s="44" t="s">
        <v>78</v>
      </c>
      <c r="B417" s="39" t="s">
        <v>2</v>
      </c>
      <c r="C417" s="39"/>
      <c r="D417" s="50"/>
      <c r="E417" s="26">
        <v>55474</v>
      </c>
      <c r="F417" s="51"/>
      <c r="G417" s="33"/>
    </row>
    <row r="418" spans="1:7" ht="28.9" customHeight="1">
      <c r="A418" s="44" t="s">
        <v>79</v>
      </c>
      <c r="B418" s="39" t="s">
        <v>2</v>
      </c>
      <c r="C418" s="73"/>
      <c r="D418" s="74"/>
      <c r="E418" s="26">
        <v>36269</v>
      </c>
      <c r="F418" s="75"/>
      <c r="G418" s="24"/>
    </row>
    <row r="419" spans="1:7" ht="25.9" customHeight="1">
      <c r="A419" s="44" t="s">
        <v>80</v>
      </c>
      <c r="B419" s="39" t="s">
        <v>2</v>
      </c>
      <c r="C419" s="33"/>
      <c r="D419" s="33"/>
      <c r="E419" s="26">
        <v>36212</v>
      </c>
      <c r="F419" s="33"/>
      <c r="G419" s="33"/>
    </row>
    <row r="420" spans="1:7" ht="27" customHeight="1">
      <c r="A420" s="44" t="s">
        <v>81</v>
      </c>
      <c r="B420" s="39" t="s">
        <v>2</v>
      </c>
      <c r="C420" s="33"/>
      <c r="D420" s="33"/>
      <c r="E420" s="26">
        <f>234280.3+538021.2</f>
        <v>772301.5</v>
      </c>
      <c r="F420" s="33"/>
      <c r="G420" s="33"/>
    </row>
    <row r="421" spans="1:7" ht="40.15" customHeight="1">
      <c r="A421" s="44" t="s">
        <v>82</v>
      </c>
      <c r="B421" s="39" t="s">
        <v>2</v>
      </c>
      <c r="C421" s="33"/>
      <c r="D421" s="33"/>
      <c r="E421" s="26">
        <v>240167.2</v>
      </c>
      <c r="F421" s="33"/>
      <c r="G421" s="33"/>
    </row>
    <row r="422" spans="1:7" ht="13.15" customHeight="1">
      <c r="A422" s="44" t="s">
        <v>83</v>
      </c>
      <c r="B422" s="39" t="s">
        <v>2</v>
      </c>
      <c r="C422" s="33"/>
      <c r="D422" s="33"/>
      <c r="E422" s="26">
        <v>22775.9</v>
      </c>
      <c r="F422" s="33"/>
      <c r="G422" s="33"/>
    </row>
    <row r="423" spans="1:7" ht="15" customHeight="1">
      <c r="A423" s="44" t="s">
        <v>84</v>
      </c>
      <c r="B423" s="39" t="s">
        <v>2</v>
      </c>
      <c r="C423" s="33"/>
      <c r="D423" s="33"/>
      <c r="E423" s="26">
        <v>24123.7</v>
      </c>
      <c r="F423" s="33"/>
      <c r="G423" s="33"/>
    </row>
    <row r="424" spans="1:7" ht="13.9" customHeight="1">
      <c r="A424" s="44" t="s">
        <v>85</v>
      </c>
      <c r="B424" s="39" t="s">
        <v>2</v>
      </c>
      <c r="C424" s="33"/>
      <c r="D424" s="33"/>
      <c r="E424" s="26">
        <v>3910</v>
      </c>
      <c r="F424" s="33"/>
      <c r="G424" s="33"/>
    </row>
    <row r="425" spans="1:7" ht="13.9" customHeight="1">
      <c r="A425" s="44" t="s">
        <v>86</v>
      </c>
      <c r="B425" s="39" t="s">
        <v>2</v>
      </c>
      <c r="C425" s="33"/>
      <c r="D425" s="33"/>
      <c r="E425" s="26">
        <v>2810</v>
      </c>
      <c r="F425" s="33"/>
      <c r="G425" s="33"/>
    </row>
    <row r="426" spans="1:7" ht="13.9" customHeight="1">
      <c r="A426" s="32" t="s">
        <v>134</v>
      </c>
      <c r="B426" s="39" t="s">
        <v>2</v>
      </c>
      <c r="C426" s="33"/>
      <c r="D426" s="33"/>
      <c r="E426" s="26">
        <f>26869.2-16873.8</f>
        <v>9995.4000000000015</v>
      </c>
      <c r="F426" s="33"/>
      <c r="G426" s="33"/>
    </row>
    <row r="427" spans="1:7" ht="15.75" customHeight="1">
      <c r="A427" s="44" t="s">
        <v>135</v>
      </c>
      <c r="B427" s="39" t="s">
        <v>2</v>
      </c>
      <c r="C427" s="33"/>
      <c r="D427" s="33"/>
      <c r="E427" s="26">
        <v>893.5</v>
      </c>
      <c r="F427" s="33"/>
      <c r="G427" s="33"/>
    </row>
    <row r="428" spans="1:7" ht="15" customHeight="1">
      <c r="A428" s="44" t="s">
        <v>136</v>
      </c>
      <c r="B428" s="39" t="s">
        <v>2</v>
      </c>
      <c r="C428" s="33"/>
      <c r="D428" s="33"/>
      <c r="E428" s="26">
        <v>1500</v>
      </c>
      <c r="F428" s="33"/>
      <c r="G428" s="33"/>
    </row>
    <row r="429" spans="1:7" ht="14.45" customHeight="1">
      <c r="A429" s="44" t="s">
        <v>137</v>
      </c>
      <c r="B429" s="39" t="s">
        <v>2</v>
      </c>
      <c r="C429" s="33"/>
      <c r="D429" s="33"/>
      <c r="E429" s="26">
        <v>1500</v>
      </c>
      <c r="F429" s="33"/>
      <c r="G429" s="33"/>
    </row>
    <row r="430" spans="1:7" ht="27.6" customHeight="1">
      <c r="A430" s="44" t="s">
        <v>138</v>
      </c>
      <c r="B430" s="39" t="s">
        <v>2</v>
      </c>
      <c r="C430" s="33"/>
      <c r="D430" s="33"/>
      <c r="E430" s="26">
        <v>1100</v>
      </c>
      <c r="F430" s="33"/>
      <c r="G430" s="33"/>
    </row>
    <row r="431" spans="1:7" ht="27" customHeight="1">
      <c r="A431" s="58" t="s">
        <v>91</v>
      </c>
      <c r="B431" s="39" t="s">
        <v>2</v>
      </c>
      <c r="C431" s="33"/>
      <c r="D431" s="33"/>
      <c r="E431" s="26">
        <v>3377.5</v>
      </c>
      <c r="F431" s="33"/>
      <c r="G431" s="33"/>
    </row>
    <row r="432" spans="1:7" ht="27.6" customHeight="1">
      <c r="A432" s="58" t="s">
        <v>92</v>
      </c>
      <c r="B432" s="39" t="s">
        <v>2</v>
      </c>
      <c r="C432" s="33"/>
      <c r="D432" s="33"/>
      <c r="E432" s="26">
        <v>4520.1000000000004</v>
      </c>
      <c r="F432" s="33"/>
      <c r="G432" s="33"/>
    </row>
    <row r="433" spans="1:7" ht="27" customHeight="1">
      <c r="A433" s="58" t="s">
        <v>60</v>
      </c>
      <c r="B433" s="39" t="s">
        <v>2</v>
      </c>
      <c r="C433" s="33"/>
      <c r="D433" s="33"/>
      <c r="E433" s="26">
        <v>981.6</v>
      </c>
      <c r="F433" s="33"/>
      <c r="G433" s="33"/>
    </row>
    <row r="434" spans="1:7" ht="25.9" customHeight="1">
      <c r="A434" s="58" t="s">
        <v>121</v>
      </c>
      <c r="B434" s="39" t="s">
        <v>2</v>
      </c>
      <c r="C434" s="33"/>
      <c r="D434" s="33"/>
      <c r="E434" s="26">
        <v>21096.2</v>
      </c>
      <c r="F434" s="33"/>
      <c r="G434" s="33"/>
    </row>
    <row r="435" spans="1:7" ht="25.9" customHeight="1">
      <c r="A435" s="58" t="s">
        <v>122</v>
      </c>
      <c r="B435" s="39" t="s">
        <v>2</v>
      </c>
      <c r="C435" s="33"/>
      <c r="D435" s="33"/>
      <c r="E435" s="26">
        <v>21633.1</v>
      </c>
      <c r="F435" s="33"/>
      <c r="G435" s="33"/>
    </row>
    <row r="436" spans="1:7" ht="25.9" customHeight="1">
      <c r="A436" s="58" t="s">
        <v>123</v>
      </c>
      <c r="B436" s="39" t="s">
        <v>2</v>
      </c>
      <c r="C436" s="33"/>
      <c r="D436" s="33"/>
      <c r="E436" s="26">
        <v>19300.8</v>
      </c>
      <c r="F436" s="33"/>
      <c r="G436" s="33"/>
    </row>
    <row r="437" spans="1:7" ht="25.9" customHeight="1">
      <c r="A437" s="44" t="s">
        <v>119</v>
      </c>
      <c r="B437" s="39" t="s">
        <v>2</v>
      </c>
      <c r="C437" s="33"/>
      <c r="D437" s="33"/>
      <c r="E437" s="26">
        <v>236069.7</v>
      </c>
      <c r="F437" s="26">
        <v>413049</v>
      </c>
      <c r="G437" s="33"/>
    </row>
    <row r="438" spans="1:7" ht="25.9" customHeight="1">
      <c r="A438" s="44" t="s">
        <v>118</v>
      </c>
      <c r="B438" s="39" t="s">
        <v>2</v>
      </c>
      <c r="C438" s="33"/>
      <c r="D438" s="33"/>
      <c r="E438" s="26">
        <v>173949.2</v>
      </c>
      <c r="F438" s="26">
        <v>295035</v>
      </c>
      <c r="G438" s="33"/>
    </row>
    <row r="439" spans="1:7" ht="25.9" customHeight="1">
      <c r="A439" s="44" t="s">
        <v>117</v>
      </c>
      <c r="B439" s="39" t="s">
        <v>2</v>
      </c>
      <c r="C439" s="33"/>
      <c r="D439" s="33"/>
      <c r="E439" s="26">
        <v>213037.2</v>
      </c>
      <c r="F439" s="26">
        <v>373711</v>
      </c>
      <c r="G439" s="33"/>
    </row>
    <row r="440" spans="1:7" ht="25.9" customHeight="1">
      <c r="A440" s="58" t="s">
        <v>120</v>
      </c>
      <c r="B440" s="39" t="s">
        <v>2</v>
      </c>
      <c r="C440" s="33"/>
      <c r="D440" s="33"/>
      <c r="E440" s="26">
        <v>4720.2</v>
      </c>
      <c r="F440" s="33"/>
      <c r="G440" s="33"/>
    </row>
    <row r="441" spans="1:7" ht="25.9" customHeight="1">
      <c r="A441" s="58" t="s">
        <v>124</v>
      </c>
      <c r="B441" s="39" t="s">
        <v>2</v>
      </c>
      <c r="C441" s="33"/>
      <c r="D441" s="33"/>
      <c r="E441" s="26">
        <v>4663.7</v>
      </c>
      <c r="F441" s="33"/>
      <c r="G441" s="33"/>
    </row>
    <row r="442" spans="1:7" ht="25.9" customHeight="1">
      <c r="A442" s="58" t="s">
        <v>125</v>
      </c>
      <c r="B442" s="39" t="s">
        <v>2</v>
      </c>
      <c r="C442" s="33"/>
      <c r="D442" s="33"/>
      <c r="E442" s="26">
        <v>4702.5</v>
      </c>
      <c r="F442" s="33"/>
      <c r="G442" s="33"/>
    </row>
    <row r="443" spans="1:7" ht="25.9" customHeight="1">
      <c r="A443" s="58" t="s">
        <v>126</v>
      </c>
      <c r="B443" s="39" t="s">
        <v>2</v>
      </c>
      <c r="C443" s="33"/>
      <c r="D443" s="33"/>
      <c r="E443" s="26">
        <v>3653.3</v>
      </c>
      <c r="F443" s="33"/>
      <c r="G443" s="33"/>
    </row>
    <row r="444" spans="1:7" ht="17.45" customHeight="1">
      <c r="A444" s="44" t="s">
        <v>127</v>
      </c>
      <c r="B444" s="39" t="s">
        <v>2</v>
      </c>
      <c r="C444" s="33"/>
      <c r="D444" s="33"/>
      <c r="E444" s="26">
        <v>7884.1</v>
      </c>
      <c r="F444" s="33"/>
      <c r="G444" s="33"/>
    </row>
    <row r="445" spans="1:7" ht="18" customHeight="1">
      <c r="A445" s="44" t="s">
        <v>128</v>
      </c>
      <c r="B445" s="39" t="s">
        <v>2</v>
      </c>
      <c r="C445" s="33"/>
      <c r="D445" s="33"/>
      <c r="E445" s="26">
        <v>15943.7</v>
      </c>
      <c r="F445" s="33"/>
      <c r="G445" s="33"/>
    </row>
    <row r="446" spans="1:7" ht="19.149999999999999" customHeight="1">
      <c r="A446" s="44" t="s">
        <v>129</v>
      </c>
      <c r="B446" s="39" t="s">
        <v>2</v>
      </c>
      <c r="C446" s="33"/>
      <c r="D446" s="33"/>
      <c r="E446" s="26">
        <v>1208.9000000000001</v>
      </c>
      <c r="F446" s="33"/>
      <c r="G446" s="33"/>
    </row>
    <row r="447" spans="1:7" ht="19.149999999999999" customHeight="1">
      <c r="A447" s="44" t="s">
        <v>130</v>
      </c>
      <c r="B447" s="39" t="s">
        <v>2</v>
      </c>
      <c r="C447" s="33"/>
      <c r="D447" s="33"/>
      <c r="E447" s="26">
        <v>5558.4</v>
      </c>
      <c r="F447" s="33"/>
      <c r="G447" s="33"/>
    </row>
    <row r="448" spans="1:7" ht="18.600000000000001" customHeight="1">
      <c r="A448" s="44" t="s">
        <v>131</v>
      </c>
      <c r="B448" s="39" t="s">
        <v>2</v>
      </c>
      <c r="C448" s="33"/>
      <c r="D448" s="33"/>
      <c r="E448" s="26">
        <v>1178.2</v>
      </c>
      <c r="F448" s="33"/>
      <c r="G448" s="33"/>
    </row>
    <row r="449" spans="1:7" ht="19.899999999999999" customHeight="1">
      <c r="A449" s="44" t="s">
        <v>132</v>
      </c>
      <c r="B449" s="39" t="s">
        <v>2</v>
      </c>
      <c r="C449" s="33"/>
      <c r="D449" s="33"/>
      <c r="E449" s="26">
        <v>1178</v>
      </c>
      <c r="F449" s="33"/>
      <c r="G449" s="33"/>
    </row>
    <row r="450" spans="1:7" ht="17.45" customHeight="1">
      <c r="A450" s="44" t="s">
        <v>133</v>
      </c>
      <c r="B450" s="39" t="s">
        <v>2</v>
      </c>
      <c r="C450" s="33"/>
      <c r="D450" s="33"/>
      <c r="E450" s="26">
        <v>5545.2</v>
      </c>
      <c r="F450" s="33"/>
      <c r="G450" s="33"/>
    </row>
    <row r="451" spans="1:7" ht="38.450000000000003" customHeight="1">
      <c r="A451" s="58" t="s">
        <v>113</v>
      </c>
      <c r="B451" s="39" t="s">
        <v>2</v>
      </c>
      <c r="C451" s="33"/>
      <c r="D451" s="33"/>
      <c r="E451" s="26">
        <f>304873.5-48551.3</f>
        <v>256322.2</v>
      </c>
      <c r="F451" s="33"/>
      <c r="G451" s="33"/>
    </row>
    <row r="452" spans="1:7" ht="38.450000000000003" customHeight="1">
      <c r="A452" s="58" t="s">
        <v>114</v>
      </c>
      <c r="B452" s="39" t="s">
        <v>2</v>
      </c>
      <c r="C452" s="33"/>
      <c r="D452" s="33"/>
      <c r="E452" s="26">
        <f>377745.1-181889.5</f>
        <v>195855.59999999998</v>
      </c>
      <c r="F452" s="33"/>
      <c r="G452" s="33"/>
    </row>
    <row r="453" spans="1:7" ht="40.15" customHeight="1">
      <c r="A453" s="58" t="s">
        <v>112</v>
      </c>
      <c r="B453" s="39" t="s">
        <v>2</v>
      </c>
      <c r="C453" s="33"/>
      <c r="D453" s="33"/>
      <c r="E453" s="26">
        <f>458157.3-105775</f>
        <v>352382.3</v>
      </c>
      <c r="F453" s="33"/>
      <c r="G453" s="33"/>
    </row>
    <row r="454" spans="1:7" ht="26.45" customHeight="1">
      <c r="A454" s="32" t="s">
        <v>140</v>
      </c>
      <c r="B454" s="39" t="s">
        <v>2</v>
      </c>
      <c r="C454" s="33"/>
      <c r="D454" s="33"/>
      <c r="E454" s="26">
        <v>194742</v>
      </c>
      <c r="F454" s="33"/>
      <c r="G454" s="33"/>
    </row>
    <row r="455" spans="1:7" ht="26.45" customHeight="1">
      <c r="A455" s="58" t="s">
        <v>105</v>
      </c>
      <c r="B455" s="39" t="s">
        <v>2</v>
      </c>
      <c r="C455" s="39"/>
      <c r="D455" s="50"/>
      <c r="E455" s="26">
        <v>33647.1</v>
      </c>
      <c r="F455" s="33"/>
      <c r="G455" s="33"/>
    </row>
    <row r="456" spans="1:7" ht="26.45" customHeight="1">
      <c r="A456" s="32" t="s">
        <v>104</v>
      </c>
      <c r="B456" s="39" t="s">
        <v>2</v>
      </c>
      <c r="C456" s="52"/>
      <c r="D456" s="50"/>
      <c r="E456" s="26">
        <v>71338</v>
      </c>
      <c r="F456" s="33"/>
      <c r="G456" s="33"/>
    </row>
    <row r="457" spans="1:7" ht="26.45" customHeight="1">
      <c r="A457" s="58" t="s">
        <v>88</v>
      </c>
      <c r="B457" s="39" t="s">
        <v>2</v>
      </c>
      <c r="C457" s="52"/>
      <c r="D457" s="50"/>
      <c r="E457" s="26">
        <v>1</v>
      </c>
      <c r="F457" s="33"/>
      <c r="G457" s="33"/>
    </row>
    <row r="458" spans="1:7" ht="26.45" customHeight="1">
      <c r="A458" s="58" t="s">
        <v>58</v>
      </c>
      <c r="B458" s="39" t="s">
        <v>2</v>
      </c>
      <c r="C458" s="52"/>
      <c r="D458" s="50"/>
      <c r="E458" s="26">
        <v>0.1</v>
      </c>
      <c r="F458" s="33"/>
      <c r="G458" s="33"/>
    </row>
    <row r="459" spans="1:7" ht="26.45" customHeight="1">
      <c r="A459" s="58" t="s">
        <v>89</v>
      </c>
      <c r="B459" s="39" t="s">
        <v>2</v>
      </c>
      <c r="C459" s="52"/>
      <c r="D459" s="50"/>
      <c r="E459" s="26">
        <v>1</v>
      </c>
      <c r="F459" s="33"/>
      <c r="G459" s="33"/>
    </row>
    <row r="460" spans="1:7" ht="26.45" customHeight="1">
      <c r="A460" s="58" t="s">
        <v>90</v>
      </c>
      <c r="B460" s="39" t="s">
        <v>2</v>
      </c>
      <c r="C460" s="52"/>
      <c r="D460" s="50"/>
      <c r="E460" s="26">
        <v>1</v>
      </c>
      <c r="F460" s="33"/>
      <c r="G460" s="33"/>
    </row>
    <row r="461" spans="1:7" ht="26.45" customHeight="1">
      <c r="A461" s="58" t="s">
        <v>59</v>
      </c>
      <c r="B461" s="39" t="s">
        <v>2</v>
      </c>
      <c r="C461" s="52"/>
      <c r="D461" s="50"/>
      <c r="E461" s="26">
        <v>0.1</v>
      </c>
      <c r="F461" s="33"/>
      <c r="G461" s="33"/>
    </row>
    <row r="462" spans="1:7" ht="26.45" customHeight="1">
      <c r="A462" s="58" t="s">
        <v>91</v>
      </c>
      <c r="B462" s="39" t="s">
        <v>2</v>
      </c>
      <c r="C462" s="52"/>
      <c r="D462" s="50"/>
      <c r="E462" s="26">
        <v>1</v>
      </c>
      <c r="F462" s="33"/>
      <c r="G462" s="33"/>
    </row>
    <row r="463" spans="1:7" ht="26.45" customHeight="1">
      <c r="A463" s="58" t="s">
        <v>92</v>
      </c>
      <c r="B463" s="39" t="s">
        <v>2</v>
      </c>
      <c r="C463" s="52"/>
      <c r="D463" s="50"/>
      <c r="E463" s="26">
        <v>1</v>
      </c>
      <c r="F463" s="33"/>
      <c r="G463" s="33"/>
    </row>
    <row r="464" spans="1:7" ht="26.45" customHeight="1">
      <c r="A464" s="58" t="s">
        <v>93</v>
      </c>
      <c r="B464" s="39" t="s">
        <v>2</v>
      </c>
      <c r="C464" s="52"/>
      <c r="D464" s="50"/>
      <c r="E464" s="26">
        <v>1</v>
      </c>
      <c r="F464" s="33"/>
      <c r="G464" s="33"/>
    </row>
    <row r="465" spans="1:7" ht="15" customHeight="1">
      <c r="A465" s="53" t="s">
        <v>1</v>
      </c>
      <c r="B465" s="23" t="s">
        <v>2</v>
      </c>
      <c r="C465" s="54"/>
      <c r="D465" s="54"/>
      <c r="E465" s="54">
        <f>SUM(E410:E464)</f>
        <v>3426070.2000000011</v>
      </c>
      <c r="F465" s="54">
        <f>SUM(F410:F453)</f>
        <v>1081795</v>
      </c>
      <c r="G465" s="54"/>
    </row>
    <row r="466" spans="1:7" ht="35.450000000000003" customHeight="1">
      <c r="A466" s="76" t="s">
        <v>160</v>
      </c>
      <c r="B466" s="76"/>
      <c r="C466" s="76"/>
      <c r="D466" s="76"/>
      <c r="E466" s="76"/>
      <c r="F466" s="76"/>
    </row>
    <row r="556" spans="1:6">
      <c r="A556" s="20"/>
      <c r="B556" s="20"/>
      <c r="C556" s="20"/>
      <c r="D556" s="20"/>
      <c r="E556" s="20"/>
      <c r="F556" s="20"/>
    </row>
    <row r="557" spans="1:6">
      <c r="A557" s="20"/>
      <c r="B557" s="20"/>
      <c r="C557" s="20"/>
      <c r="D557" s="20"/>
      <c r="E557" s="20"/>
      <c r="F557" s="20"/>
    </row>
    <row r="558" spans="1:6">
      <c r="A558" s="20"/>
      <c r="B558" s="20"/>
      <c r="C558" s="20"/>
      <c r="D558" s="20"/>
      <c r="E558" s="20"/>
      <c r="F558" s="20"/>
    </row>
    <row r="559" spans="1:6">
      <c r="A559" s="20"/>
      <c r="B559" s="20"/>
      <c r="C559" s="20"/>
      <c r="D559" s="20"/>
      <c r="E559" s="20"/>
      <c r="F559" s="20"/>
    </row>
    <row r="560" spans="1:6">
      <c r="A560" s="20"/>
      <c r="B560" s="20"/>
      <c r="C560" s="20"/>
      <c r="D560" s="20"/>
      <c r="E560" s="20"/>
      <c r="F560" s="20"/>
    </row>
    <row r="561" spans="1:6">
      <c r="A561" s="20"/>
      <c r="B561" s="20"/>
      <c r="C561" s="20"/>
      <c r="D561" s="20"/>
      <c r="E561" s="20"/>
      <c r="F561" s="20"/>
    </row>
    <row r="562" spans="1:6">
      <c r="A562" s="20"/>
      <c r="B562" s="20"/>
      <c r="C562" s="20"/>
      <c r="D562" s="20"/>
      <c r="E562" s="20"/>
      <c r="F562" s="20"/>
    </row>
    <row r="563" spans="1:6">
      <c r="A563" s="20"/>
      <c r="B563" s="20"/>
      <c r="C563" s="20"/>
      <c r="D563" s="20"/>
      <c r="E563" s="20"/>
      <c r="F563" s="20"/>
    </row>
    <row r="564" spans="1:6">
      <c r="A564" s="20"/>
      <c r="B564" s="20"/>
      <c r="C564" s="20"/>
      <c r="D564" s="20"/>
      <c r="E564" s="20"/>
      <c r="F564" s="20"/>
    </row>
    <row r="565" spans="1:6">
      <c r="A565" s="20"/>
      <c r="B565" s="20"/>
      <c r="C565" s="20"/>
      <c r="D565" s="20"/>
      <c r="E565" s="20"/>
      <c r="F565" s="20"/>
    </row>
  </sheetData>
  <mergeCells count="62">
    <mergeCell ref="D4:G4"/>
    <mergeCell ref="D5:G5"/>
    <mergeCell ref="D1:G1"/>
    <mergeCell ref="D2:G2"/>
    <mergeCell ref="D6:G6"/>
    <mergeCell ref="D3:G3"/>
    <mergeCell ref="A122:A123"/>
    <mergeCell ref="B122:B123"/>
    <mergeCell ref="E122:G122"/>
    <mergeCell ref="A245:A246"/>
    <mergeCell ref="B245:B246"/>
    <mergeCell ref="E245:G245"/>
    <mergeCell ref="B168:G168"/>
    <mergeCell ref="A170:A171"/>
    <mergeCell ref="B170:B171"/>
    <mergeCell ref="E170:G170"/>
    <mergeCell ref="B164:G164"/>
    <mergeCell ref="B165:G165"/>
    <mergeCell ref="B166:G166"/>
    <mergeCell ref="B167:G167"/>
    <mergeCell ref="D12:G12"/>
    <mergeCell ref="B29:G29"/>
    <mergeCell ref="A32:G32"/>
    <mergeCell ref="B19:G19"/>
    <mergeCell ref="B18:G18"/>
    <mergeCell ref="B17:G17"/>
    <mergeCell ref="B28:G28"/>
    <mergeCell ref="A16:G16"/>
    <mergeCell ref="A15:G15"/>
    <mergeCell ref="B30:G30"/>
    <mergeCell ref="A14:G14"/>
    <mergeCell ref="A13:G13"/>
    <mergeCell ref="D7:G7"/>
    <mergeCell ref="D8:G8"/>
    <mergeCell ref="D9:G9"/>
    <mergeCell ref="D10:G10"/>
    <mergeCell ref="D11:G11"/>
    <mergeCell ref="A33:A34"/>
    <mergeCell ref="B33:B34"/>
    <mergeCell ref="A43:A44"/>
    <mergeCell ref="B39:G39"/>
    <mergeCell ref="B38:G38"/>
    <mergeCell ref="B40:G40"/>
    <mergeCell ref="B41:G41"/>
    <mergeCell ref="B43:B44"/>
    <mergeCell ref="E43:G43"/>
    <mergeCell ref="D33:D34"/>
    <mergeCell ref="E33:G33"/>
    <mergeCell ref="B37:G37"/>
    <mergeCell ref="C33:C34"/>
    <mergeCell ref="B285:G285"/>
    <mergeCell ref="B286:G286"/>
    <mergeCell ref="B287:G287"/>
    <mergeCell ref="B288:G288"/>
    <mergeCell ref="B289:G289"/>
    <mergeCell ref="A466:F466"/>
    <mergeCell ref="A408:A409"/>
    <mergeCell ref="B408:B409"/>
    <mergeCell ref="E408:G408"/>
    <mergeCell ref="A291:A292"/>
    <mergeCell ref="B291:B292"/>
    <mergeCell ref="E291:G291"/>
  </mergeCells>
  <pageMargins left="0.70866141732283472" right="0.70866141732283472" top="0.74803149606299213" bottom="0.74803149606299213" header="0.31496062992125984" footer="0.31496062992125984"/>
  <pageSetup paperSize="9" scale="75" fitToWidth="0" fitToHeight="0" orientation="landscape" r:id="rId1"/>
  <headerFooter>
    <oddFooter>&amp;R&amp;P</oddFooter>
  </headerFooter>
  <rowBreaks count="13" manualBreakCount="13">
    <brk id="96" max="16383" man="1"/>
    <brk id="125" max="16383" man="1"/>
    <brk id="148" max="16383" man="1"/>
    <brk id="177" max="16383" man="1"/>
    <brk id="211" max="16383" man="1"/>
    <brk id="244" max="16383" man="1"/>
    <brk id="267" max="16383" man="1"/>
    <brk id="298" max="16383" man="1"/>
    <brk id="332" max="16383" man="1"/>
    <brk id="358" max="16383" man="1"/>
    <brk id="386" max="16383" man="1"/>
    <brk id="415" max="16383" man="1"/>
    <brk id="4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1-парақ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404</dc:creator>
  <cp:lastModifiedBy>JN PC1</cp:lastModifiedBy>
  <cp:lastPrinted>2023-08-23T11:04:42Z</cp:lastPrinted>
  <dcterms:created xsi:type="dcterms:W3CDTF">2016-12-29T05:57:01Z</dcterms:created>
  <dcterms:modified xsi:type="dcterms:W3CDTF">2023-08-23T11:04:52Z</dcterms:modified>
</cp:coreProperties>
</file>