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485" windowWidth="15180" windowHeight="7455" tabRatio="769" activeTab="25"/>
  </bookViews>
  <sheets>
    <sheet name="001" sheetId="130" r:id="rId1"/>
    <sheet name="002" sheetId="172" r:id="rId2"/>
    <sheet name="003" sheetId="170" r:id="rId3"/>
    <sheet name="006" sheetId="125" r:id="rId4"/>
    <sheet name="007" sheetId="126" r:id="rId5"/>
    <sheet name="008" sheetId="127" r:id="rId6"/>
    <sheet name="009" sheetId="143" r:id="rId7"/>
    <sheet name="013" sheetId="128" r:id="rId8"/>
    <sheet name="015" sheetId="140" r:id="rId9"/>
    <sheet name="016" sheetId="150" r:id="rId10"/>
    <sheet name="018" sheetId="146" r:id="rId11"/>
    <sheet name="019" sheetId="173" r:id="rId12"/>
    <sheet name="020" sheetId="174" r:id="rId13"/>
    <sheet name="021" sheetId="162" r:id="rId14"/>
    <sheet name="022" sheetId="175" r:id="rId15"/>
    <sheet name="026" sheetId="177" r:id="rId16"/>
    <sheet name="028" sheetId="176" r:id="rId17"/>
    <sheet name="030" sheetId="171" r:id="rId18"/>
    <sheet name="31" sheetId="178" r:id="rId19"/>
    <sheet name="045" sheetId="141" r:id="rId20"/>
    <sheet name="053" sheetId="142" r:id="rId21"/>
    <sheet name="057" sheetId="181" r:id="rId22"/>
    <sheet name="067" sheetId="167" r:id="rId23"/>
    <sheet name="106" sheetId="158" r:id="rId24"/>
    <sheet name="Лист4" sheetId="179" state="hidden" r:id="rId25"/>
    <sheet name="107" sheetId="132" r:id="rId26"/>
    <sheet name="Лист2" sheetId="180" r:id="rId27"/>
  </sheets>
  <definedNames>
    <definedName name="_xlnm.Print_Area" localSheetId="0">'001'!$A$1:$G$44</definedName>
    <definedName name="_xlnm.Print_Area" localSheetId="1">'002'!$A$1:$H$52</definedName>
    <definedName name="_xlnm.Print_Area" localSheetId="2">'003'!$A$1:$G$80</definedName>
    <definedName name="_xlnm.Print_Area" localSheetId="3">'006'!$A$1:$H$41</definedName>
    <definedName name="_xlnm.Print_Area" localSheetId="4">'007'!$A$1:$G$28</definedName>
    <definedName name="_xlnm.Print_Area" localSheetId="5">'008'!$A$1:$G$42</definedName>
    <definedName name="_xlnm.Print_Area" localSheetId="6">'009'!$A$1:$G$97</definedName>
    <definedName name="_xlnm.Print_Area" localSheetId="7">'013'!$A$1:$G$23</definedName>
    <definedName name="_xlnm.Print_Area" localSheetId="8">'015'!$A$1:$G$46</definedName>
    <definedName name="_xlnm.Print_Area" localSheetId="9">'016'!$A$1:$G$46</definedName>
    <definedName name="_xlnm.Print_Area" localSheetId="10">'018'!$A$1:$G$46</definedName>
    <definedName name="_xlnm.Print_Area" localSheetId="11">'019'!$A$1:$K$58</definedName>
    <definedName name="_xlnm.Print_Area" localSheetId="12">'020'!$A$1:$K$44</definedName>
    <definedName name="_xlnm.Print_Area" localSheetId="13">'021'!$A$1:$K$46</definedName>
    <definedName name="_xlnm.Print_Area" localSheetId="14">'022'!$A$1:$K$46</definedName>
    <definedName name="_xlnm.Print_Area" localSheetId="15">'026'!$A$1:$J$44</definedName>
    <definedName name="_xlnm.Print_Area" localSheetId="16">'028'!$A$1:$G$45</definedName>
    <definedName name="_xlnm.Print_Area" localSheetId="17">'030'!$A$1:$K$47</definedName>
    <definedName name="_xlnm.Print_Area" localSheetId="19">'045'!$A$1:$G$45</definedName>
    <definedName name="_xlnm.Print_Area" localSheetId="20">'053'!$A$1:$G$36</definedName>
    <definedName name="_xlnm.Print_Area" localSheetId="21">'057'!$A$1:$H$37</definedName>
    <definedName name="_xlnm.Print_Area" localSheetId="22">'067'!$A$1:$J$27</definedName>
    <definedName name="_xlnm.Print_Area" localSheetId="23">'106'!$A$1:$G$33</definedName>
    <definedName name="_xlnm.Print_Area" localSheetId="25">'107'!$A$1:$G$28</definedName>
    <definedName name="_xlnm.Print_Area" localSheetId="18">'31'!$A$1:$J$24</definedName>
  </definedNames>
  <calcPr calcId="125725"/>
</workbook>
</file>

<file path=xl/calcChain.xml><?xml version="1.0" encoding="utf-8"?>
<calcChain xmlns="http://schemas.openxmlformats.org/spreadsheetml/2006/main">
  <c r="D14" i="142"/>
  <c r="D13"/>
  <c r="C14"/>
  <c r="C13"/>
  <c r="D38" i="175"/>
  <c r="C38"/>
  <c r="D29"/>
  <c r="C29"/>
  <c r="D33" i="140"/>
  <c r="D31"/>
  <c r="D34" s="1"/>
  <c r="D14" s="1"/>
  <c r="D32"/>
  <c r="D17" i="132"/>
  <c r="C17"/>
  <c r="E66" i="143"/>
  <c r="E29"/>
  <c r="F32" i="125"/>
  <c r="E32"/>
  <c r="F33"/>
  <c r="E33"/>
  <c r="F27"/>
  <c r="E27"/>
  <c r="D24" i="177"/>
  <c r="F28" i="125"/>
  <c r="D74" i="170"/>
  <c r="F74" s="1"/>
  <c r="C74"/>
  <c r="C27" i="141"/>
  <c r="E15" i="132"/>
  <c r="F15"/>
  <c r="E16"/>
  <c r="F16"/>
  <c r="E20"/>
  <c r="F20"/>
  <c r="E21"/>
  <c r="F21"/>
  <c r="D18" i="158"/>
  <c r="C18"/>
  <c r="E17"/>
  <c r="F17"/>
  <c r="E28"/>
  <c r="F28"/>
  <c r="C15" i="142" l="1"/>
  <c r="E21" i="158"/>
  <c r="E15"/>
  <c r="F15"/>
  <c r="E14"/>
  <c r="F14"/>
  <c r="E16"/>
  <c r="F16"/>
  <c r="F24"/>
  <c r="F25"/>
  <c r="F26"/>
  <c r="E24"/>
  <c r="E25"/>
  <c r="E26"/>
  <c r="E48" i="173"/>
  <c r="F48"/>
  <c r="F27" i="158"/>
  <c r="E27"/>
  <c r="F13"/>
  <c r="F18" s="1"/>
  <c r="E13"/>
  <c r="E18" s="1"/>
  <c r="D16" i="167"/>
  <c r="C16"/>
  <c r="F21"/>
  <c r="F22"/>
  <c r="F23"/>
  <c r="E15"/>
  <c r="F15"/>
  <c r="F38" i="141"/>
  <c r="E38"/>
  <c r="D39"/>
  <c r="C39"/>
  <c r="E36"/>
  <c r="F36"/>
  <c r="E37"/>
  <c r="F37"/>
  <c r="E27"/>
  <c r="F27"/>
  <c r="E28"/>
  <c r="F28"/>
  <c r="E29"/>
  <c r="F29"/>
  <c r="F18" i="178"/>
  <c r="F19"/>
  <c r="D41" i="171"/>
  <c r="E41" s="1"/>
  <c r="C41"/>
  <c r="F40"/>
  <c r="F41" s="1"/>
  <c r="E40"/>
  <c r="F38"/>
  <c r="E38"/>
  <c r="E26"/>
  <c r="F26"/>
  <c r="D40" i="175"/>
  <c r="C40"/>
  <c r="D29" i="162"/>
  <c r="C29"/>
  <c r="D38"/>
  <c r="C38"/>
  <c r="D40"/>
  <c r="C40"/>
  <c r="D14" i="150"/>
  <c r="C14"/>
  <c r="D15"/>
  <c r="C34" i="140"/>
  <c r="E34" s="1"/>
  <c r="F22"/>
  <c r="E22"/>
  <c r="F21"/>
  <c r="E21"/>
  <c r="F20"/>
  <c r="E20"/>
  <c r="F40"/>
  <c r="F39"/>
  <c r="F38"/>
  <c r="E40"/>
  <c r="E32"/>
  <c r="F32"/>
  <c r="E33"/>
  <c r="F33"/>
  <c r="C66" i="143"/>
  <c r="D66"/>
  <c r="D90"/>
  <c r="C90"/>
  <c r="D45"/>
  <c r="C45"/>
  <c r="D29"/>
  <c r="C29"/>
  <c r="F28"/>
  <c r="E28"/>
  <c r="E24"/>
  <c r="F24"/>
  <c r="F39"/>
  <c r="F38"/>
  <c r="F37"/>
  <c r="F44"/>
  <c r="F43"/>
  <c r="F42"/>
  <c r="C14" i="140" l="1"/>
  <c r="F90" i="143"/>
  <c r="E38" l="1"/>
  <c r="E39"/>
  <c r="E43"/>
  <c r="E42"/>
  <c r="E89"/>
  <c r="F89"/>
  <c r="E58"/>
  <c r="F58"/>
  <c r="E62"/>
  <c r="F62"/>
  <c r="E63"/>
  <c r="F63"/>
  <c r="E64"/>
  <c r="F64"/>
  <c r="F57"/>
  <c r="F55"/>
  <c r="F56"/>
  <c r="E55"/>
  <c r="E56"/>
  <c r="E57"/>
  <c r="F34" i="127"/>
  <c r="E24"/>
  <c r="E25"/>
  <c r="E26"/>
  <c r="E27"/>
  <c r="E28"/>
  <c r="E29"/>
  <c r="E30"/>
  <c r="E31"/>
  <c r="E32"/>
  <c r="E33"/>
  <c r="E20"/>
  <c r="E21"/>
  <c r="E34" s="1"/>
  <c r="E22"/>
  <c r="E23"/>
  <c r="E19"/>
  <c r="D34"/>
  <c r="C34"/>
  <c r="F20"/>
  <c r="F21"/>
  <c r="F22"/>
  <c r="F23"/>
  <c r="F24"/>
  <c r="F25"/>
  <c r="F26"/>
  <c r="F27"/>
  <c r="F28"/>
  <c r="F29"/>
  <c r="F30"/>
  <c r="F31"/>
  <c r="F32"/>
  <c r="F33"/>
  <c r="D34" i="125"/>
  <c r="D14" s="1"/>
  <c r="D15" s="1"/>
  <c r="C34"/>
  <c r="C14" s="1"/>
  <c r="C15" s="1"/>
  <c r="E28"/>
  <c r="D57" i="170"/>
  <c r="C57"/>
  <c r="E33" i="172"/>
  <c r="D33"/>
  <c r="E46"/>
  <c r="D46"/>
  <c r="F32"/>
  <c r="G32"/>
  <c r="F45"/>
  <c r="G45"/>
  <c r="E15"/>
  <c r="D15"/>
  <c r="C24" i="177" l="1"/>
  <c r="F13"/>
  <c r="E13"/>
  <c r="F27"/>
  <c r="E27"/>
  <c r="D38"/>
  <c r="C38"/>
  <c r="E30"/>
  <c r="F30"/>
  <c r="E31"/>
  <c r="F31"/>
  <c r="E32"/>
  <c r="F32"/>
  <c r="E33"/>
  <c r="F33"/>
  <c r="E34"/>
  <c r="F34"/>
  <c r="E35"/>
  <c r="F35"/>
  <c r="E36"/>
  <c r="F36"/>
  <c r="E37"/>
  <c r="F37"/>
  <c r="E19"/>
  <c r="F19"/>
  <c r="E20"/>
  <c r="F20"/>
  <c r="E21"/>
  <c r="F21"/>
  <c r="E22"/>
  <c r="F22"/>
  <c r="E23"/>
  <c r="F23"/>
  <c r="D26" i="130"/>
  <c r="C26"/>
  <c r="D25"/>
  <c r="C25"/>
  <c r="C20"/>
  <c r="D17"/>
  <c r="C17"/>
  <c r="F50" i="170"/>
  <c r="E50"/>
  <c r="E56"/>
  <c r="F56"/>
  <c r="E67"/>
  <c r="F67"/>
  <c r="E52"/>
  <c r="E72"/>
  <c r="F72"/>
  <c r="E68"/>
  <c r="F68"/>
  <c r="D13" i="176"/>
  <c r="C13"/>
  <c r="E39"/>
  <c r="E37"/>
  <c r="E38" s="1"/>
  <c r="C38"/>
  <c r="E38" i="175"/>
  <c r="E39" s="1"/>
  <c r="C39"/>
  <c r="D13"/>
  <c r="C13"/>
  <c r="E40" i="162"/>
  <c r="D39"/>
  <c r="C39"/>
  <c r="N29"/>
  <c r="F40"/>
  <c r="F38"/>
  <c r="E38" i="174"/>
  <c r="F38"/>
  <c r="D37"/>
  <c r="C37"/>
  <c r="F36"/>
  <c r="E36"/>
  <c r="E37" s="1"/>
  <c r="E24" i="177" l="1"/>
  <c r="F37" i="174"/>
  <c r="F38" i="177"/>
  <c r="F37" i="176"/>
  <c r="D38"/>
  <c r="F38" s="1"/>
  <c r="F39"/>
  <c r="F38" i="175"/>
  <c r="D39"/>
  <c r="F39" s="1"/>
  <c r="E38" i="162"/>
  <c r="E39" s="1"/>
  <c r="F39"/>
  <c r="D29" i="150"/>
  <c r="C29"/>
  <c r="D40"/>
  <c r="C40"/>
  <c r="F39"/>
  <c r="E39"/>
  <c r="F37"/>
  <c r="E37"/>
  <c r="C15" l="1"/>
  <c r="E40"/>
  <c r="F40"/>
  <c r="F20" i="167" l="1"/>
  <c r="E20"/>
  <c r="F14"/>
  <c r="E14"/>
  <c r="D15" i="181"/>
  <c r="C15"/>
  <c r="D31"/>
  <c r="C31"/>
  <c r="D13" i="141"/>
  <c r="C13"/>
  <c r="E35"/>
  <c r="F35"/>
  <c r="E26"/>
  <c r="F26"/>
  <c r="F25"/>
  <c r="E25"/>
  <c r="E23"/>
  <c r="E39" l="1"/>
  <c r="G14" i="173" l="1"/>
  <c r="G38"/>
  <c r="E33"/>
  <c r="F33"/>
  <c r="E34"/>
  <c r="F34"/>
  <c r="E35"/>
  <c r="F35"/>
  <c r="G51"/>
  <c r="E50"/>
  <c r="G15" i="146"/>
  <c r="G16" s="1"/>
  <c r="D15"/>
  <c r="C15"/>
  <c r="G40"/>
  <c r="F28"/>
  <c r="E28"/>
  <c r="D27"/>
  <c r="C27"/>
  <c r="F26"/>
  <c r="E26"/>
  <c r="E27" s="1"/>
  <c r="E39" i="140"/>
  <c r="E38"/>
  <c r="F31"/>
  <c r="F34" s="1"/>
  <c r="E31"/>
  <c r="F19" i="128"/>
  <c r="D78" i="143"/>
  <c r="C78"/>
  <c r="F17" i="125"/>
  <c r="E17"/>
  <c r="G31" i="181"/>
  <c r="F27"/>
  <c r="E27"/>
  <c r="F14"/>
  <c r="F15" s="1"/>
  <c r="E14"/>
  <c r="E15" s="1"/>
  <c r="G15"/>
  <c r="I35" i="170"/>
  <c r="F15" i="146" l="1"/>
  <c r="E30" i="181"/>
  <c r="E31" s="1"/>
  <c r="F27" i="146"/>
  <c r="F30" i="181"/>
  <c r="F31" s="1"/>
  <c r="G41" i="172"/>
  <c r="F41"/>
  <c r="G42"/>
  <c r="F42"/>
  <c r="F39" i="130"/>
  <c r="F26" s="1"/>
  <c r="E39"/>
  <c r="E26" s="1"/>
  <c r="F38"/>
  <c r="F25" s="1"/>
  <c r="E38"/>
  <c r="E25" s="1"/>
  <c r="F36"/>
  <c r="E36"/>
  <c r="F37"/>
  <c r="E37"/>
  <c r="E24"/>
  <c r="F24"/>
  <c r="D35"/>
  <c r="C35"/>
  <c r="F34"/>
  <c r="F17" s="1"/>
  <c r="E34"/>
  <c r="E35" l="1"/>
  <c r="E17"/>
  <c r="F44" i="172"/>
  <c r="F46" s="1"/>
  <c r="G44"/>
  <c r="F35" i="130"/>
  <c r="D30" i="142"/>
  <c r="C30"/>
  <c r="G14" i="178"/>
  <c r="C14"/>
  <c r="D14"/>
  <c r="E19"/>
  <c r="E18"/>
  <c r="F17"/>
  <c r="E17"/>
  <c r="F13"/>
  <c r="F29" i="177"/>
  <c r="E29"/>
  <c r="F18"/>
  <c r="F16"/>
  <c r="F15"/>
  <c r="F14"/>
  <c r="E18"/>
  <c r="E16"/>
  <c r="E15"/>
  <c r="E14"/>
  <c r="F28"/>
  <c r="E28"/>
  <c r="F17"/>
  <c r="E17"/>
  <c r="C25" i="175"/>
  <c r="F24" i="162"/>
  <c r="E51" i="173"/>
  <c r="D51"/>
  <c r="C51"/>
  <c r="D38"/>
  <c r="C38"/>
  <c r="F32"/>
  <c r="F31"/>
  <c r="F30"/>
  <c r="F29"/>
  <c r="F28"/>
  <c r="F27"/>
  <c r="F26"/>
  <c r="E32"/>
  <c r="E31"/>
  <c r="E30"/>
  <c r="E29"/>
  <c r="E28"/>
  <c r="E27"/>
  <c r="E26"/>
  <c r="F65" i="143"/>
  <c r="E61"/>
  <c r="E44"/>
  <c r="E45" s="1"/>
  <c r="F27"/>
  <c r="F23"/>
  <c r="F15"/>
  <c r="E27"/>
  <c r="E23"/>
  <c r="E15"/>
  <c r="G34" i="125"/>
  <c r="F31"/>
  <c r="F34" s="1"/>
  <c r="F26"/>
  <c r="E26"/>
  <c r="F73" i="170"/>
  <c r="E73"/>
  <c r="D13" i="173" l="1"/>
  <c r="C13"/>
  <c r="F29" i="143"/>
  <c r="F40" i="175"/>
  <c r="E40"/>
  <c r="G46" i="172"/>
  <c r="E14" i="178"/>
  <c r="E13"/>
  <c r="F14"/>
  <c r="F24" i="177"/>
  <c r="E31" i="125"/>
  <c r="E34" s="1"/>
  <c r="F32" i="141" l="1"/>
  <c r="F33"/>
  <c r="F34"/>
  <c r="E32"/>
  <c r="E33"/>
  <c r="E34"/>
  <c r="F39" l="1"/>
  <c r="E22" i="132" l="1"/>
  <c r="F86" i="143"/>
  <c r="E65"/>
  <c r="E90" s="1"/>
  <c r="F61"/>
  <c r="F66" s="1"/>
  <c r="F54"/>
  <c r="E54"/>
  <c r="F49" i="170"/>
  <c r="E49"/>
  <c r="F29" i="142" l="1"/>
  <c r="E29"/>
  <c r="F28"/>
  <c r="E28"/>
  <c r="E30" s="1"/>
  <c r="F13"/>
  <c r="E13"/>
  <c r="D15"/>
  <c r="D28" i="174" l="1"/>
  <c r="D13" s="1"/>
  <c r="D14" s="1"/>
  <c r="C28"/>
  <c r="C13" s="1"/>
  <c r="F77" i="143" l="1"/>
  <c r="F78" s="1"/>
  <c r="G27" i="172" l="1"/>
  <c r="G26"/>
  <c r="F27" i="174" l="1"/>
  <c r="F28" s="1"/>
  <c r="E27"/>
  <c r="E28" s="1"/>
  <c r="E13" s="1"/>
  <c r="E14" s="1"/>
  <c r="F50" i="173"/>
  <c r="F37"/>
  <c r="E37"/>
  <c r="D29" i="176" l="1"/>
  <c r="C29"/>
  <c r="F28"/>
  <c r="E28"/>
  <c r="F26"/>
  <c r="E26"/>
  <c r="F25"/>
  <c r="E25"/>
  <c r="F16"/>
  <c r="E16"/>
  <c r="D14"/>
  <c r="C14"/>
  <c r="F13"/>
  <c r="E13"/>
  <c r="D30" i="175"/>
  <c r="C30"/>
  <c r="F29"/>
  <c r="F30" s="1"/>
  <c r="E29"/>
  <c r="E13" s="1"/>
  <c r="F27"/>
  <c r="E27"/>
  <c r="F26"/>
  <c r="E26"/>
  <c r="F25"/>
  <c r="E25"/>
  <c r="F24"/>
  <c r="E24"/>
  <c r="F16"/>
  <c r="E16"/>
  <c r="D14"/>
  <c r="C14"/>
  <c r="F13"/>
  <c r="E25" i="174"/>
  <c r="E24"/>
  <c r="E16"/>
  <c r="C14"/>
  <c r="F13"/>
  <c r="F14" s="1"/>
  <c r="F51" i="173"/>
  <c r="F47"/>
  <c r="E47"/>
  <c r="F46"/>
  <c r="E46"/>
  <c r="F45"/>
  <c r="E45"/>
  <c r="F38"/>
  <c r="E38"/>
  <c r="F25"/>
  <c r="E25"/>
  <c r="E16"/>
  <c r="D14"/>
  <c r="C14"/>
  <c r="F13"/>
  <c r="E13"/>
  <c r="E16" i="172"/>
  <c r="D16"/>
  <c r="G31"/>
  <c r="F31"/>
  <c r="F33" s="1"/>
  <c r="G29"/>
  <c r="F29"/>
  <c r="G28"/>
  <c r="F28"/>
  <c r="F27"/>
  <c r="F26"/>
  <c r="G15"/>
  <c r="G16" s="1"/>
  <c r="F15"/>
  <c r="E37" i="143"/>
  <c r="E16" i="128"/>
  <c r="D29" i="171"/>
  <c r="C29"/>
  <c r="F28"/>
  <c r="F29" s="1"/>
  <c r="E28"/>
  <c r="F25"/>
  <c r="E25"/>
  <c r="D14"/>
  <c r="C14"/>
  <c r="F13"/>
  <c r="F14" s="1"/>
  <c r="E13"/>
  <c r="F71" i="170"/>
  <c r="E71"/>
  <c r="F70"/>
  <c r="E70"/>
  <c r="E74" s="1"/>
  <c r="F66"/>
  <c r="E66"/>
  <c r="F65"/>
  <c r="E65"/>
  <c r="F54"/>
  <c r="E54"/>
  <c r="F53"/>
  <c r="E53"/>
  <c r="F52"/>
  <c r="F48"/>
  <c r="E48"/>
  <c r="F47"/>
  <c r="E47"/>
  <c r="F46"/>
  <c r="E46"/>
  <c r="D38"/>
  <c r="C38"/>
  <c r="F37"/>
  <c r="F38" s="1"/>
  <c r="E37"/>
  <c r="E38" s="1"/>
  <c r="F35"/>
  <c r="E35"/>
  <c r="D27"/>
  <c r="D13" s="1"/>
  <c r="C27"/>
  <c r="C13" s="1"/>
  <c r="F26"/>
  <c r="F27" s="1"/>
  <c r="E26"/>
  <c r="F24"/>
  <c r="E24"/>
  <c r="F16"/>
  <c r="E16"/>
  <c r="F13" i="167"/>
  <c r="F12"/>
  <c r="E24" i="141"/>
  <c r="C14" i="170" l="1"/>
  <c r="E14" i="171"/>
  <c r="F14" i="176"/>
  <c r="E30" i="175"/>
  <c r="E14"/>
  <c r="E27" i="170"/>
  <c r="E55"/>
  <c r="F14" i="173"/>
  <c r="F16" i="172"/>
  <c r="E14" i="173"/>
  <c r="E14" i="176"/>
  <c r="E29"/>
  <c r="F29"/>
  <c r="F14" i="175"/>
  <c r="G33" i="172"/>
  <c r="E29" i="171"/>
  <c r="F55" i="170"/>
  <c r="E86" i="143"/>
  <c r="F57" i="170" l="1"/>
  <c r="D14"/>
  <c r="E57"/>
  <c r="E13" l="1"/>
  <c r="E14"/>
  <c r="F13"/>
  <c r="F14" s="1"/>
  <c r="D14" i="141"/>
  <c r="C14"/>
  <c r="D30" i="162"/>
  <c r="D13" s="1"/>
  <c r="D14" s="1"/>
  <c r="C30"/>
  <c r="C13" s="1"/>
  <c r="C14" s="1"/>
  <c r="F29"/>
  <c r="F30" s="1"/>
  <c r="F13"/>
  <c r="F14" s="1"/>
  <c r="D40" i="146"/>
  <c r="C40"/>
  <c r="F39"/>
  <c r="F28" i="150"/>
  <c r="D15" i="140"/>
  <c r="C15"/>
  <c r="E14"/>
  <c r="E15" s="1"/>
  <c r="D14" i="128"/>
  <c r="C14"/>
  <c r="E14" i="132"/>
  <c r="E17" s="1"/>
  <c r="F14"/>
  <c r="F17" s="1"/>
  <c r="F12" i="143"/>
  <c r="F13" s="1"/>
  <c r="C13"/>
  <c r="C14" i="127"/>
  <c r="F14" i="125"/>
  <c r="F15" s="1"/>
  <c r="E29" i="162"/>
  <c r="E39" i="146"/>
  <c r="E15" s="1"/>
  <c r="D16"/>
  <c r="E28" i="150"/>
  <c r="D14" i="127"/>
  <c r="F14" i="126"/>
  <c r="F17" i="150"/>
  <c r="E17"/>
  <c r="E14"/>
  <c r="E25" i="162"/>
  <c r="E26"/>
  <c r="E27"/>
  <c r="E24"/>
  <c r="E13" i="167"/>
  <c r="E12"/>
  <c r="E16" s="1"/>
  <c r="E14" i="142"/>
  <c r="E15" s="1"/>
  <c r="E13" i="141"/>
  <c r="E77" i="143"/>
  <c r="E78" s="1"/>
  <c r="E74"/>
  <c r="F45"/>
  <c r="E13" i="127"/>
  <c r="E14" s="1"/>
  <c r="E14" i="126"/>
  <c r="E14" i="125"/>
  <c r="E15" s="1"/>
  <c r="E18" i="146"/>
  <c r="E37"/>
  <c r="E36"/>
  <c r="C16"/>
  <c r="E23" i="130"/>
  <c r="E20"/>
  <c r="E22" i="167"/>
  <c r="E23"/>
  <c r="E14" i="162" l="1"/>
  <c r="E14" i="141"/>
  <c r="E15" i="150"/>
  <c r="F37" i="146"/>
  <c r="E19" i="128"/>
  <c r="E14"/>
  <c r="F14"/>
  <c r="F13"/>
  <c r="E13"/>
  <c r="F40" i="146" l="1"/>
  <c r="E40"/>
  <c r="F36"/>
  <c r="E16"/>
  <c r="F16"/>
  <c r="F29" i="150"/>
  <c r="E29"/>
  <c r="E26"/>
  <c r="F26"/>
  <c r="F25"/>
  <c r="E25"/>
  <c r="F15"/>
  <c r="F14"/>
  <c r="E30" i="162"/>
  <c r="E13" s="1"/>
  <c r="F27"/>
  <c r="F26"/>
  <c r="F25"/>
  <c r="F16"/>
  <c r="E16"/>
  <c r="F20" i="130" l="1"/>
  <c r="F74" i="143" l="1"/>
  <c r="F22" i="132"/>
  <c r="F14" i="127"/>
  <c r="F19"/>
  <c r="F30" i="142"/>
  <c r="F14"/>
  <c r="F15" s="1"/>
  <c r="F14" i="141"/>
  <c r="F13"/>
  <c r="F14" i="140"/>
  <c r="F15" s="1"/>
  <c r="F21" i="126"/>
  <c r="E21"/>
  <c r="F15"/>
  <c r="F23" i="130"/>
  <c r="D18"/>
  <c r="C18"/>
  <c r="E18"/>
  <c r="F13" i="127"/>
  <c r="D13" i="143"/>
  <c r="C15" i="126"/>
  <c r="D15"/>
  <c r="E15"/>
  <c r="G14" i="125"/>
  <c r="G15" s="1"/>
  <c r="E12" i="143" l="1"/>
  <c r="E13"/>
  <c r="F18" i="130"/>
</calcChain>
</file>

<file path=xl/sharedStrings.xml><?xml version="1.0" encoding="utf-8"?>
<sst xmlns="http://schemas.openxmlformats.org/spreadsheetml/2006/main" count="2256" uniqueCount="477">
  <si>
    <t>қр мемлекеттік басқару деңгейіне байланысты</t>
  </si>
  <si>
    <t>Өлшем бірлігі</t>
  </si>
  <si>
    <t>Тікелей нәтиже көрсеткіштері</t>
  </si>
  <si>
    <t>мың теңге</t>
  </si>
  <si>
    <t>Бюджеттік бағдарламаның түрі:</t>
  </si>
  <si>
    <t>Бюджеттік бағдарлама бойынша шығыстар</t>
  </si>
  <si>
    <t>Барлығы бюджеттік бағдарлама бойынша шығыстар</t>
  </si>
  <si>
    <r>
      <t xml:space="preserve">ағымдағы/дамыту </t>
    </r>
    <r>
      <rPr>
        <u/>
        <sz val="10"/>
        <color indexed="8"/>
        <rFont val="Times New Roman"/>
        <family val="1"/>
        <charset val="204"/>
      </rPr>
      <t>ағымдағы</t>
    </r>
  </si>
  <si>
    <t>Бюджеттік кіші бағдарлама бойынша шығыстар</t>
  </si>
  <si>
    <t>Барлығы бюджеттік кіші бағдарлама бойынша шығыстар</t>
  </si>
  <si>
    <t>Бюджеттік кіші бағдарламаның:</t>
  </si>
  <si>
    <t>адам</t>
  </si>
  <si>
    <t>Бюджеттік бағдарламаның коды және атауы 013 "қызметтерді Төлеу бойынша есептеу, төлеу және жеткізу жәрдемақыларды және басқа да әлеуметтік төлемдерді"</t>
  </si>
  <si>
    <r>
      <t>Бюджеттік бағдарламаның мақсаты:</t>
    </r>
    <r>
      <rPr>
        <sz val="10"/>
        <rFont val="Times New Roman"/>
        <family val="1"/>
        <charset val="204"/>
      </rPr>
      <t xml:space="preserve"> Ұйымдастыру төлемдердің барлық түрлері бойынша жәрдемақылар мен көмек</t>
    </r>
  </si>
  <si>
    <t>Қызмет бойынша есептеу, төлеу және жеткізу жәрдемақыларды және басқа да әлеуметтік төлемдерді</t>
  </si>
  <si>
    <t>Тұлғалардың саны, көрсетілген қызметтер бойынша есепке алу, әлеуметтік төлемдер мен жәрдемақылар</t>
  </si>
  <si>
    <r>
      <t xml:space="preserve">Бюджеттік бағдарламаның мақсаты: </t>
    </r>
    <r>
      <rPr>
        <u/>
        <sz val="10"/>
        <rFont val="Times New Roman"/>
        <family val="1"/>
        <charset val="204"/>
      </rPr>
      <t>Жұмыс істеуін қамтамасыз ету қызметін Басқару</t>
    </r>
  </si>
  <si>
    <t>Бюджеттік бағдарламаның коды және атауы 001 "мемлекеттік саясатты жүзеге асыру бойынша жергілікті деңгейде облыстың жұмыспен қамтуды қамтамасыз ету және үшін әлеуметтік бағдарламаларды іске асыру "</t>
  </si>
  <si>
    <r>
      <t xml:space="preserve">ағымдағы/дамыту </t>
    </r>
    <r>
      <rPr>
        <sz val="10"/>
        <rFont val="Times New Roman"/>
        <family val="1"/>
        <charset val="204"/>
      </rPr>
      <t>ағымдағы</t>
    </r>
  </si>
  <si>
    <r>
      <t xml:space="preserve">Бюджеттік бағдарламаның мақсаты: </t>
    </r>
    <r>
      <rPr>
        <u/>
        <sz val="10"/>
        <rFont val="Times New Roman"/>
        <family val="1"/>
        <charset val="204"/>
      </rPr>
      <t xml:space="preserve">Жәрдемдесетін халықтың кедейлік деңгейін төмендету </t>
    </r>
  </si>
  <si>
    <t>Мемлекеттік атаулы әлеуметтік көмек</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</si>
  <si>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Нөл он бес</t>
    </r>
    <r>
      <rPr>
        <u/>
        <sz val="10"/>
        <color indexed="8"/>
        <rFont val="Times New Roman"/>
        <family val="1"/>
        <charset val="204"/>
      </rPr>
      <t xml:space="preserve"> "Жергілікті бюджет қаражаты есебінен"</t>
    </r>
  </si>
  <si>
    <r>
      <t xml:space="preserve">мазмұнына байланысты: </t>
    </r>
    <r>
      <rPr>
        <u/>
        <sz val="10"/>
        <color indexed="8"/>
        <rFont val="Times New Roman"/>
        <family val="1"/>
        <charset val="204"/>
      </rPr>
      <t>мемлекеттік функцияларды, өкілеттіктерді және олардан туындайтын мемлекеттік қызметтерді көрсету</t>
    </r>
  </si>
  <si>
    <t>Алушылар саны мемлекеттік атаулы әлеуметтік көмек</t>
  </si>
  <si>
    <r>
      <t xml:space="preserve">Сипаттамасы (негіздемесі) бюджеттік бағдарламаның: </t>
    </r>
    <r>
      <rPr>
        <u/>
        <sz val="10"/>
        <rFont val="Times New Roman"/>
        <family val="1"/>
        <charset val="204"/>
      </rPr>
      <t>Тұрғын үй көмегі аз қамтамасыз етілген азаматтарға ақы төлеу үшін шығыстарды қоспағанда, ағымдағы тұрғын үй-коммуналдық шығыстар</t>
    </r>
  </si>
  <si>
    <t>Тұрғын үй көмегі</t>
  </si>
  <si>
    <t>Тұрғын үй көмегін алушылардың саны</t>
  </si>
  <si>
    <t>Әлеуметтік көмек мұқтаж азаматтардың жекелеген санаттарына жергілікті өкілетті органдардың шешімдері бойынша</t>
  </si>
  <si>
    <t>мың теңге</t>
  </si>
  <si>
    <t>Бюджеттік бағдарламаның коды және атауы 003 "жұмыспен қамту Бағдарламасы"</t>
  </si>
  <si>
    <t>Коды және атауы бюджеттік кіші бағдарлама 100 "Қоғамдық жұмыстар"</t>
  </si>
  <si>
    <t>адам</t>
  </si>
  <si>
    <t>бюджеттік кіші бағдарлама бойынша шығыстар</t>
  </si>
  <si>
    <t>мың теңге</t>
  </si>
  <si>
    <t xml:space="preserve">Барлығы бюджеттік кіші бағдарлама бойынша шығыстар </t>
  </si>
  <si>
    <t>Коды және атауы бюджеттік кіші бағдарлама 101 "жұмыссыздарды Кәсіби даярлау және қайта даярлау"</t>
  </si>
  <si>
    <t>Тұлғалардың саны даярлаудан және қайта даярлаудан өткен</t>
  </si>
  <si>
    <t>Коды мен атауы: бюджеттік кіші бағдарламаның есебінен "011 республикалық бюджеттен берілетін нысаналы трансферттер"</t>
  </si>
  <si>
    <t>Бюджеттік бағдарламаның коды және атауы 030 "жұмыспен қамту орталықтарын Қамтамасыз ету"</t>
  </si>
  <si>
    <t>Мазмұны қызметкерлерді халықты жұмыспен қамту Орталығы Алматы қаласы</t>
  </si>
  <si>
    <t>Көлемі шығындарының қызметін қамтамасыз ету Орталығы " Алматы қалалық халықты жұмыспен қамту</t>
  </si>
  <si>
    <t>Коды және атауы бюджеттік кіші бағдарлама 102 "әлеуметтік қорғау жөніндегі Қосымша шаралар 
халықты жұмыспен қамту саласында азаматтарды"</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</si>
  <si>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Нөл он бес</t>
    </r>
    <r>
      <rPr>
        <u/>
        <sz val="10"/>
        <color indexed="8"/>
        <rFont val="Times New Roman"/>
        <family val="1"/>
        <charset val="204"/>
      </rPr>
      <t>"Жергілікті бюджет қаражаты есебінен"</t>
    </r>
  </si>
  <si>
    <t>Сатып алу, ауыстыру, орнату сөйлеу процессорларының балаларға қазақстандағыmed</t>
  </si>
  <si>
    <t>Басқарма аппаратын ұстау</t>
  </si>
  <si>
    <t>Бюджеттік бағдарламаның коды және атауы О67 - Күрделі шығыстары ведомстволық бағыныстағы мемлекеттік мекемелерінің және ұйымдарының</t>
  </si>
  <si>
    <t>Мүгедектерді әлеуметтік қолдау</t>
  </si>
  <si>
    <r>
      <rPr>
        <b/>
        <sz val="10"/>
        <rFont val="Times New Roman"/>
        <family val="1"/>
        <charset val="204"/>
      </rPr>
      <t xml:space="preserve">Коды мен атауы: бюджеттік кіші бағдарламаның: </t>
    </r>
    <r>
      <rPr>
        <sz val="10"/>
        <rFont val="Times New Roman"/>
        <family val="1"/>
        <charset val="204"/>
      </rPr>
      <t xml:space="preserve">Нөл он бір </t>
    </r>
    <r>
      <rPr>
        <u/>
        <sz val="10"/>
        <rFont val="Times New Roman"/>
        <family val="1"/>
        <charset val="204"/>
      </rPr>
      <t xml:space="preserve">Есебінен "республикалық бюджеттен берілетін нысаналы трансферттер" </t>
    </r>
  </si>
  <si>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Нөл он бір</t>
    </r>
    <r>
      <rPr>
        <u/>
        <sz val="10"/>
        <color indexed="8"/>
        <rFont val="Times New Roman"/>
        <family val="1"/>
        <charset val="204"/>
      </rPr>
      <t>"Республикалық бюджет қаражаты есебінен"</t>
    </r>
  </si>
  <si>
    <t>Арнайы әлеуметтік қызмет көрсетуді ұсыну қарттар, мүгедектер, оның ішінде мүгедек балаларды оңалту орталықтарында</t>
  </si>
  <si>
    <t>Коды және атауы бюджеттік кіші бағдарлама 015 "жергілікті бюджет есебінен"</t>
  </si>
  <si>
    <r>
      <t xml:space="preserve">Сипаттамасы (негіздемесі) бюджеттік кіші бағдарламаның: </t>
    </r>
    <r>
      <rPr>
        <u/>
        <sz val="10"/>
        <color indexed="8"/>
        <rFont val="Times New Roman"/>
        <family val="1"/>
        <charset val="204"/>
      </rPr>
      <t>Мазмұны алушыларды арнаулы әлеуметтік қызмет</t>
    </r>
  </si>
  <si>
    <r>
      <t xml:space="preserve">Бюджеттік бағдарламаның коды және атауы </t>
    </r>
    <r>
      <rPr>
        <b/>
        <sz val="10"/>
        <color indexed="8"/>
        <rFont val="Times New Roman"/>
        <family val="1"/>
        <charset val="204"/>
      </rPr>
      <t>016 - тұлғаларды Әлеуметтік бейімдеу, белгілі бір тұрғылықты жері жоқ</t>
    </r>
  </si>
  <si>
    <r>
      <t xml:space="preserve">Бюджеттік бағдарламаның коды және атауы </t>
    </r>
    <r>
      <rPr>
        <b/>
        <sz val="10"/>
        <color indexed="8"/>
        <rFont val="Times New Roman"/>
        <family val="1"/>
        <charset val="204"/>
      </rPr>
      <t>002 арнаулы әлеуметтік қызмет көрсету үшін қарттар мен мүгедектерге медициналық-әлеуметтік мекемелерде (ұйымдарда жалпы типті)</t>
    </r>
  </si>
  <si>
    <r>
      <t xml:space="preserve">Бюджеттік бағдарламаның коды және атауы </t>
    </r>
    <r>
      <rPr>
        <b/>
        <sz val="10"/>
        <color indexed="8"/>
        <rFont val="Times New Roman"/>
        <family val="1"/>
        <charset val="204"/>
      </rPr>
      <t>018 - әлеуметтік көмек мұқтаж азаматтарға үйде</t>
    </r>
  </si>
  <si>
    <t>Саны алушыларды арнаулы әлеуметтік қызмет</t>
  </si>
  <si>
    <t>Бюджеттік бағдарламаның коды және атауы 007 "Тұрғын үй көмегі"</t>
  </si>
  <si>
    <t>Бюджеттік бағдарламаның коды және атауы 008 "Әлеуметтік көмек мұқтаж азаматтардың жекелеген санаттарына жергілікті өкілетті органдардың шешімдері бойынша"</t>
  </si>
  <si>
    <t>Бюджеттік бағдарламаның коды және атауы 009 "мүгедектерді Әлеуметтік қолдау"</t>
  </si>
  <si>
    <r>
      <rPr>
        <b/>
        <sz val="10"/>
        <color indexed="8"/>
        <rFont val="Times New Roman"/>
        <family val="1"/>
        <charset val="204"/>
      </rPr>
      <t>Бюджеттік бағдарламаның мақсаты:</t>
    </r>
    <r>
      <rPr>
        <sz val="10"/>
        <color indexed="8"/>
        <rFont val="Times New Roman"/>
        <family val="1"/>
        <charset val="204"/>
      </rPr>
      <t xml:space="preserve"> </t>
    </r>
    <r>
      <rPr>
        <u/>
        <sz val="10"/>
        <color indexed="8"/>
        <rFont val="Times New Roman"/>
        <family val="1"/>
        <charset val="204"/>
      </rPr>
      <t>Жүйесін жетілдіру, мүгедектерді оңалту және арнаулы әлеуметтік қызметтер ұсыну</t>
    </r>
  </si>
  <si>
    <t xml:space="preserve">Бюджеттік кіші бағдарламаның: </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</si>
  <si>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t>
    </r>
    <r>
      <rPr>
        <b/>
        <sz val="10"/>
        <color indexed="8"/>
        <rFont val="Times New Roman"/>
        <family val="1"/>
        <charset val="204"/>
      </rPr>
      <t>015 "жергілікті бюджет қаражаты есебінен"</t>
    </r>
  </si>
  <si>
    <r>
      <rPr>
        <b/>
        <sz val="10"/>
        <color indexed="8"/>
        <rFont val="Times New Roman"/>
        <family val="1"/>
        <charset val="204"/>
      </rPr>
      <t>Сипаттамасы (негіздемесі) бюджеттік бағдарламаның</t>
    </r>
    <r>
      <rPr>
        <sz val="10"/>
        <color indexed="8"/>
        <rFont val="Times New Roman"/>
        <family val="1"/>
        <charset val="204"/>
      </rPr>
      <t xml:space="preserve">: </t>
    </r>
    <r>
      <rPr>
        <u/>
        <sz val="10"/>
        <color indexed="8"/>
        <rFont val="Times New Roman"/>
        <family val="1"/>
        <charset val="204"/>
      </rPr>
      <t xml:space="preserve">Қамтамасыз ету, балаларды кохлеарлық импланты бар мүгедек сөйлеу </t>
    </r>
    <r>
      <rPr>
        <sz val="10"/>
        <color indexed="8"/>
        <rFont val="Times New Roman"/>
        <family val="1"/>
        <charset val="204"/>
      </rPr>
      <t>процессорлары</t>
    </r>
  </si>
  <si>
    <t>Бюджеттік бағдарламаның коды және атауы 006 "Мемлекеттік атаулы әлеуметтік көмек"</t>
  </si>
  <si>
    <t>Бюджеттік бағдарламаның коды және атауы 019 "мемлекеттік әлеуметтік тапсырысты Орналастыру үкіметтік емес ұйымдарда"</t>
  </si>
  <si>
    <t>Мемлекеттік әлеуметтік тапсырысты орналастыру үкіметтік емес ұйымдарда</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</si>
  <si>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Жүз төрт</t>
    </r>
    <r>
      <rPr>
        <u/>
        <sz val="10"/>
        <color indexed="8"/>
        <rFont val="Times New Roman"/>
        <family val="1"/>
        <charset val="204"/>
      </rPr>
      <t xml:space="preserve"> "Мүгедек балаларды материалдық қамтамасыз ету үйде оқитын"</t>
    </r>
  </si>
  <si>
    <t>бірл.</t>
  </si>
  <si>
    <t>Коды және атауы бюджеттік кіші бағдарлама 015 "жергілікті бюджет қаражаты есебінен"</t>
  </si>
  <si>
    <t>Жоспары</t>
  </si>
  <si>
    <t xml:space="preserve">Факт </t>
  </si>
  <si>
    <t xml:space="preserve">Ауытқу </t>
  </si>
  <si>
    <t xml:space="preserve">көрсеткіштердің орындалу пайызы </t>
  </si>
  <si>
    <t>Қол жеткізбеу себептері немесе асыра орындау нәтижелерін және қаражаттың игерілмеуі бюджеттік бағдарлама</t>
  </si>
  <si>
    <t>Іс-шара орындалды</t>
  </si>
  <si>
    <t>%</t>
  </si>
  <si>
    <t>Түпкілікті нәтиже көрсеткіші</t>
  </si>
  <si>
    <t xml:space="preserve">Фактісі бойынша өтініш </t>
  </si>
  <si>
    <t xml:space="preserve">Іс-шара орындалды </t>
  </si>
  <si>
    <t xml:space="preserve">түпкі нәтиже бағдарламаның </t>
  </si>
  <si>
    <t xml:space="preserve">адам </t>
  </si>
  <si>
    <t>Түпкі нәтиже бағдарламаның</t>
  </si>
  <si>
    <t>адам</t>
  </si>
  <si>
    <t>қамтамасыз ету, балаларды кохлеарлық импланты бар мүгедек қызметті ауыстыру және келтіру бойынша сөйлеу процессорларының</t>
  </si>
  <si>
    <t xml:space="preserve">Іс-шара орындалды </t>
  </si>
  <si>
    <r>
      <rPr>
        <sz val="10"/>
        <color indexed="8"/>
        <rFont val="Times New Roman"/>
        <family val="1"/>
        <charset val="204"/>
      </rPr>
      <t xml:space="preserve">қр мемлекеттік басқару деңгейіне байланысты </t>
    </r>
    <r>
      <rPr>
        <b/>
        <sz val="10"/>
        <color indexed="8"/>
        <rFont val="Times New Roman"/>
        <family val="1"/>
        <charset val="204"/>
      </rPr>
      <t>республикалық маңызы бар қаланың</t>
    </r>
  </si>
  <si>
    <r>
      <rPr>
        <u/>
        <sz val="10"/>
        <color indexed="8"/>
        <rFont val="Times New Roman"/>
        <family val="1"/>
        <charset val="204"/>
      </rPr>
      <t>мазмұнына байланысты</t>
    </r>
    <r>
      <rPr>
        <b/>
        <u/>
        <sz val="10"/>
        <color indexed="8"/>
        <rFont val="Times New Roman"/>
        <family val="1"/>
        <charset val="204"/>
      </rPr>
      <t xml:space="preserve"> мемлекеттік функцияларды, өкілеттіктерді және олардан туындайтын мемлекеттік қызметтерді көрсету</t>
    </r>
  </si>
  <si>
    <r>
      <rPr>
        <sz val="10"/>
        <color indexed="8"/>
        <rFont val="Times New Roman"/>
        <family val="1"/>
        <charset val="204"/>
      </rPr>
      <t>іске асыру тәсіліне байланысты</t>
    </r>
    <r>
      <rPr>
        <b/>
        <sz val="10"/>
        <color indexed="8"/>
        <rFont val="Times New Roman"/>
        <family val="1"/>
        <charset val="204"/>
      </rPr>
      <t xml:space="preserve"> Жеке </t>
    </r>
  </si>
  <si>
    <r>
      <rPr>
        <sz val="10"/>
        <color indexed="8"/>
        <rFont val="Times New Roman"/>
        <family val="1"/>
        <charset val="204"/>
      </rPr>
      <t>ағымдағы/дамыту</t>
    </r>
    <r>
      <rPr>
        <b/>
        <sz val="10"/>
        <color indexed="8"/>
        <rFont val="Times New Roman"/>
        <family val="1"/>
        <charset val="204"/>
      </rPr>
      <t xml:space="preserve"> ағымдағы</t>
    </r>
  </si>
  <si>
    <t>Түпкі нәтиже бағдарламаның</t>
  </si>
  <si>
    <r>
      <rPr>
        <sz val="10"/>
        <color indexed="8"/>
        <rFont val="Times New Roman"/>
        <family val="1"/>
        <charset val="204"/>
      </rPr>
      <t>деңгейіне байланысты мемлекеттік басқару</t>
    </r>
    <r>
      <rPr>
        <b/>
        <sz val="10"/>
        <color indexed="8"/>
        <rFont val="Times New Roman"/>
        <family val="1"/>
        <charset val="204"/>
      </rPr>
      <t>мен республикалық маңызы бар қаланың</t>
    </r>
  </si>
  <si>
    <r>
      <rPr>
        <sz val="10"/>
        <color indexed="8"/>
        <rFont val="Times New Roman"/>
        <family val="1"/>
        <charset val="204"/>
      </rPr>
      <t>мазмұнына байланысты</t>
    </r>
    <r>
      <rPr>
        <b/>
        <sz val="10"/>
        <color indexed="8"/>
        <rFont val="Times New Roman"/>
        <family val="1"/>
        <charset val="204"/>
      </rPr>
      <t xml:space="preserve">  </t>
    </r>
    <r>
      <rPr>
        <b/>
        <u/>
        <sz val="10"/>
        <color indexed="8"/>
        <rFont val="Times New Roman"/>
        <family val="1"/>
        <charset val="204"/>
      </rPr>
      <t>туралы</t>
    </r>
    <r>
      <rPr>
        <b/>
        <sz val="10"/>
        <color indexed="8"/>
        <rFont val="Times New Roman"/>
        <family val="1"/>
        <charset val="204"/>
      </rPr>
      <t>существление мемлекеттік функцияларды, өкілеттіктерді және олардан туындайтын мемлекеттік қызметтерді көрсету</t>
    </r>
  </si>
  <si>
    <r>
      <rPr>
        <sz val="10"/>
        <color indexed="8"/>
        <rFont val="Times New Roman"/>
        <family val="1"/>
        <charset val="204"/>
      </rPr>
      <t>іске асыру тәсіліне байланысты</t>
    </r>
    <r>
      <rPr>
        <b/>
        <sz val="10"/>
        <color indexed="8"/>
        <rFont val="Times New Roman"/>
        <family val="1"/>
        <charset val="204"/>
      </rPr>
      <t xml:space="preserve"> жеке </t>
    </r>
  </si>
  <si>
    <t>ағымдағы/даму ағымдағы</t>
  </si>
  <si>
    <t>Қол жеткізбеу себептері/ асыра орындау нәтижелерін және қаражатты игеру бюджеттік бағдарламаның</t>
  </si>
  <si>
    <r>
      <rPr>
        <sz val="10"/>
        <color theme="1"/>
        <rFont val="Times New Roman"/>
        <family val="1"/>
        <charset val="204"/>
      </rPr>
      <t>деңгейіне байланысты мемлекеттік басқару</t>
    </r>
    <r>
      <rPr>
        <b/>
        <sz val="10"/>
        <color theme="1"/>
        <rFont val="Times New Roman"/>
        <family val="1"/>
        <charset val="204"/>
      </rPr>
      <t>мен республикалық маңызы бар қаланың</t>
    </r>
  </si>
  <si>
    <r>
      <rPr>
        <u/>
        <sz val="10"/>
        <color theme="1"/>
        <rFont val="Times New Roman"/>
        <family val="1"/>
        <charset val="204"/>
      </rPr>
      <t>мазмұнына байланысты</t>
    </r>
    <r>
      <rPr>
        <b/>
        <u/>
        <sz val="10"/>
        <color theme="1"/>
        <rFont val="Times New Roman"/>
        <family val="1"/>
        <charset val="204"/>
      </rPr>
      <t xml:space="preserve"> мемлекеттік функцияларды, өкілеттіктерді және олардан туындайтын мемлекеттік қызметтерді көрсету</t>
    </r>
  </si>
  <si>
    <r>
      <rPr>
        <sz val="10"/>
        <color theme="1"/>
        <rFont val="Times New Roman"/>
        <family val="1"/>
        <charset val="204"/>
      </rPr>
      <t>іске асыру тәсіліне байланысты</t>
    </r>
    <r>
      <rPr>
        <b/>
        <sz val="10"/>
        <color theme="1"/>
        <rFont val="Times New Roman"/>
        <family val="1"/>
        <charset val="204"/>
      </rPr>
      <t xml:space="preserve"> Жеке </t>
    </r>
  </si>
  <si>
    <r>
      <rPr>
        <sz val="10"/>
        <color theme="1"/>
        <rFont val="Times New Roman"/>
        <family val="1"/>
        <charset val="204"/>
      </rPr>
      <t>ағымдағы/даму</t>
    </r>
    <r>
      <rPr>
        <b/>
        <sz val="10"/>
        <color theme="1"/>
        <rFont val="Times New Roman"/>
        <family val="1"/>
        <charset val="204"/>
      </rPr>
      <t>е ағымдағы</t>
    </r>
  </si>
  <si>
    <t xml:space="preserve">Түпкі нәтиже бағдарламаның </t>
  </si>
  <si>
    <r>
      <rPr>
        <sz val="10"/>
        <rFont val="Times New Roman"/>
        <family val="1"/>
        <charset val="204"/>
      </rPr>
      <t>қр мемлекеттік басқару деңгейіне байланысты</t>
    </r>
    <r>
      <rPr>
        <b/>
        <sz val="10"/>
        <rFont val="Times New Roman"/>
        <family val="1"/>
        <charset val="204"/>
      </rPr>
      <t xml:space="preserve"> республикалық маңызы бар қаланың</t>
    </r>
  </si>
  <si>
    <r>
      <rPr>
        <sz val="10"/>
        <rFont val="Times New Roman"/>
        <family val="1"/>
        <charset val="204"/>
      </rPr>
      <t>іске асыру тәсіліне байланысты</t>
    </r>
    <r>
      <rPr>
        <b/>
        <sz val="10"/>
        <rFont val="Times New Roman"/>
        <family val="1"/>
        <charset val="204"/>
      </rPr>
      <t xml:space="preserve"> жеке</t>
    </r>
  </si>
  <si>
    <r>
      <rPr>
        <u/>
        <sz val="10"/>
        <rFont val="Times New Roman"/>
        <family val="1"/>
        <charset val="204"/>
      </rPr>
      <t>мазмұнына байланысты</t>
    </r>
    <r>
      <rPr>
        <b/>
        <u/>
        <sz val="10"/>
        <rFont val="Times New Roman"/>
        <family val="1"/>
        <charset val="204"/>
      </rPr>
      <t xml:space="preserve"> мемлекеттік функцияларды, өкілеттіктерді және олардан туындайтын мемлекеттік қызметтерді</t>
    </r>
  </si>
  <si>
    <t>Қолжетімділігін кеңейту есебінен арнайы әлеуметтік қызметтерді тарту бойынша әлеуметтік қызмет көрсететін үкіметтік емес сектордың субъектілері</t>
  </si>
  <si>
    <t>Түпкі нәтиже бағдарламаның</t>
  </si>
  <si>
    <r>
      <rPr>
        <sz val="10"/>
        <rFont val="Times New Roman"/>
        <family val="1"/>
        <charset val="204"/>
      </rPr>
      <t>қр мемлекеттік басқару деңгейіне байланысты</t>
    </r>
    <r>
      <rPr>
        <b/>
        <sz val="10"/>
        <rFont val="Times New Roman"/>
        <family val="1"/>
        <charset val="204"/>
      </rPr>
      <t xml:space="preserve"> республикалық маңызы бар қаланың</t>
    </r>
  </si>
  <si>
    <r>
      <rPr>
        <sz val="10"/>
        <rFont val="Times New Roman"/>
        <family val="1"/>
        <charset val="204"/>
      </rPr>
      <t xml:space="preserve">мазмұнына байланысты </t>
    </r>
    <r>
      <rPr>
        <b/>
        <sz val="10"/>
        <rFont val="Times New Roman"/>
        <family val="1"/>
        <charset val="204"/>
      </rPr>
      <t xml:space="preserve"> мемлекеттік функцияларды, өкілеттіктерді және олардан туындайтын мемлекеттік қызметтерді</t>
    </r>
  </si>
  <si>
    <r>
      <rPr>
        <sz val="10"/>
        <color indexed="8"/>
        <rFont val="Times New Roman"/>
        <family val="1"/>
        <charset val="204"/>
      </rPr>
      <t>іске асыру тәсіліне байланысты</t>
    </r>
    <r>
      <rPr>
        <b/>
        <sz val="10"/>
        <color indexed="8"/>
        <rFont val="Times New Roman"/>
        <family val="1"/>
        <charset val="204"/>
      </rPr>
      <t xml:space="preserve"> жеке</t>
    </r>
  </si>
  <si>
    <t xml:space="preserve">Іс-шара орындалды. </t>
  </si>
  <si>
    <t>Меморандумға сәйкес жұмыстар жүргізілуде өту бойынша мүгедек-балаларға үйде қызмет көрсету әлеуметтік қызмет көрсету үшін жартылай стационарлық үлгідегі ұйым.</t>
  </si>
  <si>
    <r>
      <rPr>
        <sz val="10"/>
        <color indexed="8"/>
        <rFont val="Times New Roman"/>
        <family val="1"/>
        <charset val="204"/>
      </rPr>
      <t>Бюджеттік бағдарламаның коды және атауы</t>
    </r>
    <r>
      <rPr>
        <b/>
        <sz val="10"/>
        <color indexed="8"/>
        <rFont val="Times New Roman"/>
        <family val="1"/>
        <charset val="204"/>
      </rPr>
      <t xml:space="preserve"> </t>
    </r>
    <r>
      <rPr>
        <b/>
        <sz val="10"/>
        <color indexed="8"/>
        <rFont val="Times New Roman"/>
        <family val="1"/>
        <charset val="204"/>
      </rPr>
      <t>022 - үшін арнаулы әлеуметтік қызметтер көрсету балалар психоневрологиялық патологиясы бар мүгедек балалар психоневрологиялық медициналық-әлеуметтік мекемелерде (ұйымдарда)</t>
    </r>
  </si>
  <si>
    <r>
      <rPr>
        <sz val="10"/>
        <color indexed="8"/>
        <rFont val="Times New Roman"/>
        <family val="1"/>
        <charset val="204"/>
      </rPr>
      <t>қр мемлекеттік басқару деңгейіне байланысты</t>
    </r>
    <r>
      <rPr>
        <b/>
        <sz val="10"/>
        <color indexed="8"/>
        <rFont val="Times New Roman"/>
        <family val="1"/>
        <charset val="204"/>
      </rPr>
      <t xml:space="preserve"> республикалық маңызы бар қаланың</t>
    </r>
  </si>
  <si>
    <r>
      <rPr>
        <sz val="10"/>
        <color indexed="8"/>
        <rFont val="Times New Roman"/>
        <family val="1"/>
        <charset val="204"/>
      </rPr>
      <t>мазмұнына байланысты</t>
    </r>
    <r>
      <rPr>
        <b/>
        <sz val="10"/>
        <color indexed="8"/>
        <rFont val="Times New Roman"/>
        <family val="1"/>
        <charset val="204"/>
      </rPr>
      <t xml:space="preserve"> мемлекеттік функцияларды, өкілеттіктерді және олардан туындайтын мемлекеттік қызметтерді көрсету</t>
    </r>
  </si>
  <si>
    <r>
      <rPr>
        <sz val="10"/>
        <color indexed="8"/>
        <rFont val="Times New Roman"/>
        <family val="1"/>
        <charset val="204"/>
      </rPr>
      <t>ағымдағы/дамыту</t>
    </r>
    <r>
      <rPr>
        <b/>
        <sz val="10"/>
        <color indexed="8"/>
        <rFont val="Times New Roman"/>
        <family val="1"/>
        <charset val="204"/>
      </rPr>
      <t xml:space="preserve"> ағымдағы</t>
    </r>
  </si>
  <si>
    <t>Өзгерістерге байланысты, қолданыстағы зейнетақы заңнамасына (1 қаңтар-2016 жылғы), оған сәйкес аудару 70 пайызы жүргізіледі жеке банктік шотына МСУ. Осы жағдай әсер етті азаюы саны, көрсетілетін қызметті алушылардың олар келесі жағдайларда шығарылады по собственному желанию</t>
  </si>
  <si>
    <t xml:space="preserve">Кадрлардың тұрақтамауы төмен жалақы және алыс орналасқан Орталығы. </t>
  </si>
  <si>
    <r>
      <rPr>
        <sz val="10"/>
        <rFont val="Times New Roman"/>
        <family val="1"/>
        <charset val="204"/>
      </rPr>
      <t>мазмұнына байланысты</t>
    </r>
    <r>
      <rPr>
        <b/>
        <sz val="10"/>
        <rFont val="Times New Roman"/>
        <family val="1"/>
        <charset val="204"/>
      </rPr>
      <t xml:space="preserve"> мемлекеттік функцияларды, өкілеттіктерді және олардан туындайтын мемлекеттік қызметтерді</t>
    </r>
  </si>
  <si>
    <r>
      <rPr>
        <u/>
        <sz val="10"/>
        <rFont val="Times New Roman"/>
        <family val="1"/>
        <charset val="204"/>
      </rPr>
      <t>мазмұнына байланысты</t>
    </r>
    <r>
      <rPr>
        <b/>
        <u/>
        <sz val="10"/>
        <rFont val="Times New Roman"/>
        <family val="1"/>
        <charset val="204"/>
      </rPr>
      <t xml:space="preserve"> </t>
    </r>
    <r>
      <rPr>
        <b/>
        <sz val="10"/>
        <rFont val="Times New Roman"/>
        <family val="1"/>
        <charset val="204"/>
      </rPr>
      <t>Күрделі шығыстарды жүзеге асыру</t>
    </r>
  </si>
  <si>
    <r>
      <rPr>
        <sz val="10"/>
        <rFont val="Times New Roman"/>
        <family val="1"/>
        <charset val="204"/>
      </rPr>
      <t>іске асыру тәсіліне байланысты</t>
    </r>
    <r>
      <rPr>
        <b/>
        <sz val="10"/>
        <rFont val="Times New Roman"/>
        <family val="1"/>
        <charset val="204"/>
      </rPr>
      <t xml:space="preserve"> жеке </t>
    </r>
  </si>
  <si>
    <r>
      <rPr>
        <sz val="10"/>
        <rFont val="Times New Roman"/>
        <family val="1"/>
        <charset val="204"/>
      </rPr>
      <t>мазмұнына байланысты</t>
    </r>
    <r>
      <rPr>
        <b/>
        <sz val="10"/>
        <rFont val="Times New Roman"/>
        <family val="1"/>
        <charset val="204"/>
      </rPr>
      <t xml:space="preserve"> мемлекеттік функцияларды, өкілеттіктерді және олардан туындайтын мемлекеттік қызметтерді көрсету</t>
    </r>
  </si>
  <si>
    <t>Уақтылы және толық көлемде ақы төлеу комиссиялық сыйақы мөлшері 0,3% - ға, 4,0% және 0,25% аударылған сомалар жәрдемақылар мен басқа да төлемдер</t>
  </si>
  <si>
    <t xml:space="preserve">Меморандумға сәйкес жұмыстар жүргізілуде өту бойынша мүгедек-балаларға үйде қызмет көрсету әлеуметтік қызмет көрсету үшін жартылай стационарлық үлгідегі ұйым. </t>
  </si>
  <si>
    <r>
      <rPr>
        <sz val="10"/>
        <color indexed="8"/>
        <rFont val="Times New Roman"/>
        <family val="1"/>
        <charset val="204"/>
      </rPr>
      <t>Бюджеттік бағдарламаның коды және атауы</t>
    </r>
    <r>
      <rPr>
        <b/>
        <sz val="10"/>
        <color indexed="8"/>
        <rFont val="Times New Roman"/>
        <family val="1"/>
        <charset val="204"/>
      </rPr>
      <t xml:space="preserve">   </t>
    </r>
    <r>
      <rPr>
        <b/>
        <sz val="10"/>
        <color indexed="8"/>
        <rFont val="Times New Roman"/>
        <family val="1"/>
        <charset val="204"/>
      </rPr>
      <t>020 - "КММ-де арнайы әлеуметтік қызмет көрсету Орталығы №1"</t>
    </r>
  </si>
  <si>
    <t>дана</t>
  </si>
  <si>
    <t>Барлығы бюджеттік бағдарлама бойынша шығыстар</t>
  </si>
  <si>
    <t xml:space="preserve"> Әлеуметтік қолдау және өмір сүру деңгейін азаматтардың жекелеген санаттарының</t>
  </si>
  <si>
    <t xml:space="preserve">Шығындар көлемі ұстауға алушылардың арнаулы әлеуметтік қызметтер мен әлеуметтік қызметкерлер </t>
  </si>
  <si>
    <t>Ұсыну специаотных балаларға әлеуметтік қызметтер-мүгедектерге және 18 жастан асқан психоневрологиялық аурулары бар мүгедектерге жартылай стационар жағдайында және үйде</t>
  </si>
  <si>
    <t>Шығындардың көлемі, қызметкерлерді ұстауға арналған оңалту орталықтары</t>
  </si>
  <si>
    <r>
      <t xml:space="preserve">Бюджеттік бағдарламаның коды және атауы </t>
    </r>
    <r>
      <rPr>
        <b/>
        <sz val="10"/>
        <color indexed="8"/>
        <rFont val="Times New Roman"/>
        <family val="1"/>
        <charset val="204"/>
      </rPr>
      <t>028 - "Қызметтер тұлғаларға қауіп-қатер, қиын жағдайға тап болған зорлық-зомбылық салдарынан немесе зорлық-зомбылық қаупі"</t>
    </r>
  </si>
  <si>
    <t>көрсету кешенді әлеуметтік-оңалту көмегін тұлғаларға, қиын өмірлік жағдайға тап болған зорлық-зомбылық салдарынан немесе зорлық-зомбылық қаупі</t>
  </si>
  <si>
    <t>Тұлғалардың саны, салдарынан қиын жағдайға тап болған зорлық-зомбылық немесе зорлық-зомбылық қаупі барынша толық және уақтылы әлеуметтік бейімдеу</t>
  </si>
  <si>
    <t>Бюджеттік бағдарламаның басшысы</t>
  </si>
  <si>
    <t>Молодежная практика</t>
  </si>
  <si>
    <t>қызмет</t>
  </si>
  <si>
    <t>Коды және атауы бюджеттік кіші бағдарлама 015 "есебінен жергілікті бюджет қаражаты есебінен"</t>
  </si>
  <si>
    <t>Іс-шара перевыполнено ұлғаюына байланысты қызмет алушылардың өтініштерін</t>
  </si>
  <si>
    <t>Іс-шара орындалды.</t>
  </si>
  <si>
    <t>Іс-шара орындалды. Төленеді фактісі бойынша өтініш</t>
  </si>
  <si>
    <t>Қамту саны қызмет алушылардың көрсетілген ескере отырып, қайтыс болған, не өз еркімен кеткендердің</t>
  </si>
  <si>
    <t>Бюджеттік бағдарламаның мақсаты: тиімділігін Арттыру, қызмет көрсету халықтың әлеуметтік-осал топтарына</t>
  </si>
  <si>
    <t>Іс-шара орындалды. Қамту жасалды ескере отырып, кеткендер өтініші бойынша қызмет алушылардың аяқталған сәтке дейін шарт</t>
  </si>
  <si>
    <t>іс-шара орындалды.</t>
  </si>
  <si>
    <t>Саны қызмет алушылардың көрсетілген ескере отырып шығарылған және көшірілген Орталықтары өз бетімен тұру</t>
  </si>
  <si>
    <t>2017 жылы ашылған №3 бөлімше 30 мүгедек бала бар. Саны қызмет алушылардың көрсетілген ескере отырып шығарылған және көшірілген ҮЕҰ өз тілегі бойынша</t>
  </si>
  <si>
    <t xml:space="preserve"> Іс-шара орындалды. Үнемдеу фактісі бойынша.</t>
  </si>
  <si>
    <r>
      <t xml:space="preserve">Индексі: </t>
    </r>
    <r>
      <rPr>
        <sz val="10"/>
        <color theme="1"/>
        <rFont val="Times New Roman"/>
        <family val="1"/>
        <charset val="204"/>
      </rPr>
      <t>4-нысан-РББ</t>
    </r>
    <r>
      <rPr>
        <b/>
        <sz val="10"/>
        <color theme="1"/>
        <rFont val="Times New Roman"/>
        <family val="1"/>
        <charset val="204"/>
      </rPr>
      <t xml:space="preserve">
</t>
    </r>
  </si>
  <si>
    <r>
      <rPr>
        <b/>
        <sz val="10"/>
        <rFont val="Times New Roman"/>
        <family val="1"/>
        <charset val="204"/>
      </rPr>
      <t>Шеңбер ұсынатын тұлғалар:</t>
    </r>
    <r>
      <rPr>
        <sz val="10"/>
        <rFont val="Times New Roman"/>
        <family val="1"/>
        <charset val="204"/>
      </rPr>
      <t xml:space="preserve"> Бюджеттік бағдарламалар әкімшілері
</t>
    </r>
  </si>
  <si>
    <r>
      <rPr>
        <b/>
        <sz val="10"/>
        <rFont val="Times New Roman"/>
        <family val="1"/>
        <charset val="204"/>
      </rPr>
      <t xml:space="preserve">Кезеңділігі: </t>
    </r>
    <r>
      <rPr>
        <sz val="10"/>
        <rFont val="Times New Roman"/>
        <family val="1"/>
        <charset val="204"/>
      </rPr>
      <t xml:space="preserve">жылдық
</t>
    </r>
  </si>
  <si>
    <t>Іс-шара орындалды. Төлем нақты көрсетілген қызмет көлемі</t>
  </si>
  <si>
    <r>
      <t xml:space="preserve">ағымдағы/дамыту: </t>
    </r>
    <r>
      <rPr>
        <b/>
        <sz val="10"/>
        <rFont val="Times New Roman"/>
        <family val="1"/>
        <charset val="204"/>
      </rPr>
      <t>ағымдағы</t>
    </r>
  </si>
  <si>
    <t>Іс-шара орындалды. Төлем нақты көрсетілген қызмет көлемі.</t>
  </si>
  <si>
    <t>Басқарманың штаттық саны</t>
  </si>
  <si>
    <t xml:space="preserve"> Қамтылған тұлғалардың үлес салмағы арнаулы әлеуметтік қызмет көрсетумен ішінен оларды алуға мұқтаж</t>
  </si>
  <si>
    <t>Ақпараттық жұмыс жергілікті деңгейде</t>
  </si>
  <si>
    <t xml:space="preserve">Бюджеттік бағдарламаның мақсаты: Жәрдемдесу халықтың кедейлік деңгейін төмендету </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</si>
  <si>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101 "Қосымша әлеуметтік көмек түрлеріне мұқтаж мүгедек" </t>
    </r>
  </si>
  <si>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106 "протездеу бойынша медициналық қызметтер көрсету қамтамасыз ету, протездік-ортопедиялық құралдарымен және оларды пайдалануды үйрету" </t>
    </r>
  </si>
  <si>
    <t xml:space="preserve">Әлеуметтік қызметкерлер саны </t>
  </si>
  <si>
    <t xml:space="preserve"> Арнаулы әлеуметтік қызметтер көрсету стационар және жартылай стационар жағдайында белгіленген стандартқа сәйкес көлемі</t>
  </si>
  <si>
    <r>
      <t>Сипаттамасы (негіздемесі) бюджеттік бағдарламаның:</t>
    </r>
    <r>
      <rPr>
        <sz val="10"/>
        <color theme="1"/>
        <rFont val="Times New Roman"/>
        <family val="1"/>
        <charset val="204"/>
      </rPr>
      <t xml:space="preserve"> Көрсетуге арналған шығыстар шұғыл әлеуметтік көмек және қолдау қызмет алушыларға қамтамасыз ету; қорғау және көмек көрсету арқылы қызмет жоспарына сәйкес болу кезеңінде және қызмет алушылардың тұруына орталығында жәрдемдесу; процесс әлеуметтендіру және (ре)интеграция қызмет алушының отбасына және қоғам; құпиялылықты сақтау жеке қызмет алушылар мен олардың жеке өмірі</t>
    </r>
  </si>
  <si>
    <r>
      <t xml:space="preserve">Сипаттамасы (негіздемесі) бюджеттік бағдарламаның: </t>
    </r>
    <r>
      <rPr>
        <u/>
        <sz val="10"/>
        <color rgb="FF000000"/>
        <rFont val="Times New Roman"/>
        <family val="1"/>
        <charset val="204"/>
      </rPr>
      <t xml:space="preserve">шығындар қызметін қамтамасыз ету Орталығы " Алматы қалалық халықты жұмыспен қамту, оның ішінде: еңбекақы төлеу қоры қызметкерлер мен штаттан тыс қызметкерлердің іссапар шығындарын, өзге де қорларды сатып алу, байланыс қызметтері, көлік қызметтері, жалға алу үшін үй-жай және т. б. </t>
    </r>
  </si>
  <si>
    <t>Қызметкерлердің саны жұмыспен қамту Орталығы Алматы қаласы</t>
  </si>
  <si>
    <r>
      <t xml:space="preserve">Бюджеттік бағдарламаның мақсаты: </t>
    </r>
    <r>
      <rPr>
        <sz val="10"/>
        <color indexed="8"/>
        <rFont val="Times New Roman"/>
        <family val="1"/>
        <charset val="204"/>
      </rPr>
      <t>Жоспарды жүзеге асыру құқықтарын қамтамасыз ету және өмір сүру сапасын жақсарту жөніндегі</t>
    </r>
  </si>
  <si>
    <t>Сатып алу, ауыстыру, орнату сөйлеу процессорларының ересектерге қазақстандағыmed</t>
  </si>
  <si>
    <t xml:space="preserve">бірлік </t>
  </si>
  <si>
    <r>
      <t xml:space="preserve">Бюджеттік бағдарламаның мақсаты: </t>
    </r>
    <r>
      <rPr>
        <u/>
        <sz val="10"/>
        <color theme="1"/>
        <rFont val="Times New Roman"/>
        <family val="1"/>
        <charset val="204"/>
      </rPr>
      <t xml:space="preserve">Тиімділігін арттыру және мемлекеттік функцияларды орындау облыстың жұмыспен қамтуды қамтамасыз ету және үшін әлеуметтік бағдарламаларды іске асыру жергілікті деңгейде халықтың </t>
    </r>
  </si>
  <si>
    <r>
      <t xml:space="preserve">Сипаттамасы (негіздемесі) бюджеттік бағдарламаның: </t>
    </r>
    <r>
      <rPr>
        <u/>
        <sz val="10"/>
        <color theme="1"/>
        <rFont val="Times New Roman"/>
        <family val="1"/>
        <charset val="204"/>
      </rPr>
      <t>Шығыстар ұстауға бағытталған Басқарма қызметкерлерінің және аудандық бөлімдердің, бекітілген штат санына сәйкес, сондай-ақ қайта даярлау және мемлекеттік қызметшілердің біліктілігін арттыру</t>
    </r>
  </si>
  <si>
    <r>
      <t xml:space="preserve">Бюджеттік бағдарламаның мақсаты: </t>
    </r>
    <r>
      <rPr>
        <u/>
        <sz val="10"/>
        <color theme="1"/>
        <rFont val="Times New Roman"/>
        <family val="1"/>
        <charset val="204"/>
      </rPr>
      <t>Арттыру, жеке даму деңгейін, әлеуметтендіру және интеграция жалғыз басты мүгедектер мен қарттар тұлғалар арқылы көрсету, оларға арнайы әлеуметтік қызмет</t>
    </r>
  </si>
  <si>
    <r>
      <t>Сипаттамасы (негіздемесі) бюджеттік бағдарламаның:</t>
    </r>
    <r>
      <rPr>
        <u/>
        <sz val="10"/>
        <color theme="1"/>
        <rFont val="Times New Roman"/>
        <family val="1"/>
        <charset val="204"/>
      </rPr>
      <t xml:space="preserve"> Шығыстар жоспарланады арнаулы әлеуметтік қызмет көрсету халықты әлеуметтік қорғау саласында стационар жағдайында бірінші және екінші топтағы мүгедектерге, сондай-ақ алмайтын адамдарды өзіне-өзі қызмет көрсету, егде жасына байланысты. Шығыстардың ұлғаюына байланысты пайда қосымша қажеттілік қымбаттауының негізінде кейбір азық-түлік.</t>
    </r>
  </si>
  <si>
    <r>
      <t xml:space="preserve">Сипаттамасы (негіздемесі) бюджеттік кіші бағдарламаның: </t>
    </r>
    <r>
      <rPr>
        <sz val="10"/>
        <color rgb="FF000000"/>
        <rFont val="Times New Roman"/>
        <family val="1"/>
        <charset val="204"/>
      </rPr>
      <t>Шығыстар ұстауға бағытталған талаптарын іске асыру үшін негізгі өмірлік қажеттіліктерін егде азаматтардың ұйымдастыру; әлеуметтік-тұрмыстық, медициналық және қызмет көрсетудің басқа да түрлерін қарт; азаматтардың өмір сүру жағдайларын жақсарту, қызмет алушылардың жағдайларын қамтамасыз ету үшін келушілерді қабылдау</t>
    </r>
  </si>
  <si>
    <t>мазмұнына байланысты: мемлекеттік функцияларды, өкілеттіктерді және олардан туындайтын мемлекеттік қызметтерді көрсету</t>
  </si>
  <si>
    <t>мазмұнына байланысты: мемлекеттік функцияларды, өкілеттіктерді және олардан туындайтын мемлекеттік қызметтерді көрсету</t>
  </si>
  <si>
    <r>
      <t xml:space="preserve">Бюджеттік бағдарламаның мақсаты: </t>
    </r>
    <r>
      <rPr>
        <sz val="10"/>
        <color theme="1"/>
        <rFont val="Times New Roman"/>
        <family val="1"/>
        <charset val="204"/>
      </rPr>
      <t xml:space="preserve">Жәрдемдесетін халықтың кедейлік деңгейін төмендету </t>
    </r>
  </si>
  <si>
    <t xml:space="preserve">Дер кезінде көмек көрсету, коммуналдық қызметтерді төлеу халықтың аз қамтылған топтарына. </t>
  </si>
  <si>
    <r>
      <t xml:space="preserve">Сипаттамасы (негіздемесі) бюджеттік бағдарламаның: </t>
    </r>
    <r>
      <rPr>
        <sz val="10"/>
        <rFont val="Times New Roman"/>
        <family val="1"/>
        <charset val="204"/>
      </rPr>
      <t>Шығындарын жүзеге асыруға бағытталған ақшалай төлемдер мұқтаж азаматтарға әлеуметтік көмек қамтамасыз ету, санаториялық-курорттық емдеуге ҰОС қатысушыларына, мүгедектеріне, зейнеткерлер мен мүгедектерге, жеке есептеу құралдарын орнату, ыстық және салқын су</t>
    </r>
  </si>
  <si>
    <r>
      <rPr>
        <b/>
        <sz val="10"/>
        <color theme="1"/>
        <rFont val="Times New Roman"/>
        <family val="1"/>
        <charset val="204"/>
      </rPr>
      <t>Сипаттамасы (негіздемесі) бюджеттік бағдарламаның</t>
    </r>
    <r>
      <rPr>
        <sz val="10"/>
        <color theme="1"/>
        <rFont val="Times New Roman"/>
        <family val="1"/>
        <charset val="204"/>
      </rPr>
      <t xml:space="preserve">: </t>
    </r>
    <r>
      <rPr>
        <u/>
        <sz val="10"/>
        <color theme="1"/>
        <rFont val="Times New Roman"/>
        <family val="1"/>
        <charset val="204"/>
      </rPr>
      <t>Ақшалай қаражат бөлуді қамтамасыз етуге бағытталған, мұқтаж мүгедектерді сәйкес мүгедекті оңалтудың жеке бағдарламасына сәйкес санаторий-курорттық, көлік қызметін мүгедектерді тасымалдау бойынша техникалық көмекші (орнын толтырушы) құралдармен және (немесе ) арнаулы жүріп-тұру құралдарымен, протездік-ортопедиялық және есту протездеу көмегімен. Сондай-ақ көзделеді материалдық қамтамасыз ету семей оқытатын мүгедек балаларды үйде</t>
    </r>
  </si>
  <si>
    <r>
      <t xml:space="preserve">Сипаттамасы (негіздемесі) бюджеттік кіші бағдарламаның: </t>
    </r>
    <r>
      <rPr>
        <u/>
        <sz val="10"/>
        <color theme="1"/>
        <rFont val="Times New Roman"/>
        <family val="1"/>
        <charset val="204"/>
      </rPr>
      <t>Шығыстар бағытталған көлік қызметтерін ұсыну мүгедектерді тасымалдау бойынша қызметтер алушы жеке көмекшінің және мүгедектерге, передвигающимся кресло-арбалармен</t>
    </r>
  </si>
  <si>
    <r>
      <rPr>
        <b/>
        <sz val="10"/>
        <color theme="1"/>
        <rFont val="Times New Roman"/>
        <family val="1"/>
        <charset val="204"/>
      </rPr>
      <t>Коды мен атауы: бюджеттік кіші бағдарламаның:</t>
    </r>
    <r>
      <rPr>
        <sz val="10"/>
        <color theme="1"/>
        <rFont val="Times New Roman"/>
        <family val="1"/>
        <charset val="204"/>
      </rPr>
      <t xml:space="preserve"> Жүз екі</t>
    </r>
    <r>
      <rPr>
        <u/>
        <sz val="10"/>
        <color theme="1"/>
        <rFont val="Times New Roman"/>
        <family val="1"/>
        <charset val="204"/>
      </rPr>
      <t xml:space="preserve"> "Қамтамасыз ету, санаториялық-курорттық емдеу мүгедектер мен мүгедек балаларға жеке оңалту бағдарламасына сәйкес мүгедек"</t>
    </r>
  </si>
  <si>
    <r>
      <rPr>
        <b/>
        <sz val="10"/>
        <color indexed="8"/>
        <rFont val="Times New Roman"/>
        <family val="1"/>
        <charset val="204"/>
      </rPr>
      <t>ағымдағы/дамыту</t>
    </r>
    <r>
      <rPr>
        <sz val="10"/>
        <color indexed="8"/>
        <rFont val="Times New Roman"/>
        <family val="1"/>
        <charset val="204"/>
      </rPr>
      <t xml:space="preserve"> </t>
    </r>
    <r>
      <rPr>
        <u/>
        <sz val="10"/>
        <color indexed="8"/>
        <rFont val="Times New Roman"/>
        <family val="1"/>
        <charset val="204"/>
      </rPr>
      <t>ағымдағы</t>
    </r>
  </si>
  <si>
    <r>
      <t>Сипаттамасы (негіздемесі) бюджеттік кіші бағдарламаның:</t>
    </r>
    <r>
      <rPr>
        <sz val="10"/>
        <color theme="1"/>
        <rFont val="Times New Roman"/>
        <family val="1"/>
        <charset val="204"/>
      </rPr>
      <t xml:space="preserve"> Шығындар қамтамасыз етуге бағытталған мүгедектерді санаторий-курорттық емдеумен</t>
    </r>
  </si>
  <si>
    <t xml:space="preserve">Іс-шаралар орындалды. </t>
  </si>
  <si>
    <r>
      <rPr>
        <b/>
        <sz val="10"/>
        <color theme="1"/>
        <rFont val="Times New Roman"/>
        <family val="1"/>
        <charset val="204"/>
      </rPr>
      <t>Коды мен атауы: бюджеттік кіші бағдарламаның:</t>
    </r>
    <r>
      <rPr>
        <sz val="10"/>
        <color theme="1"/>
        <rFont val="Times New Roman"/>
        <family val="1"/>
        <charset val="204"/>
      </rPr>
      <t xml:space="preserve"> 103 "мүгедектерді техникалық көмекші (орнын толтырушы) құралдармен және (немесе) арнаулы жүріп-тұру құралдарымен сәйкес" мүгедектерді жеке оңалту бағдарламасына </t>
    </r>
  </si>
  <si>
    <r>
      <t>Сипаттамасы (негіздемесі) бюджеттік кіші бағдарламаның:</t>
    </r>
    <r>
      <rPr>
        <sz val="10"/>
        <color theme="1"/>
        <rFont val="Times New Roman"/>
        <family val="1"/>
        <charset val="204"/>
      </rPr>
      <t xml:space="preserve"> Шығындар қамтамасыз етуге бағытталған техникалық көмекші құралдармен (сурдо және тифло), жүріп-тұру құралдарымен</t>
    </r>
  </si>
  <si>
    <r>
      <rPr>
        <b/>
        <sz val="10"/>
        <color theme="1"/>
        <rFont val="Times New Roman"/>
        <family val="1"/>
        <charset val="204"/>
      </rPr>
      <t>Сипаттамасы (негіздемесі) бюджеттік кіші бағдарламаның:</t>
    </r>
    <r>
      <rPr>
        <sz val="10"/>
        <color theme="1"/>
        <rFont val="Times New Roman"/>
        <family val="1"/>
        <charset val="204"/>
      </rPr>
      <t xml:space="preserve"> Шығыстар бағытталған материалдық қамтамасыз ету семей оқытатын мүгедек балаларды үйде</t>
    </r>
  </si>
  <si>
    <r>
      <t xml:space="preserve">Сипаттамасы (негіздемесі) бюджеттік кіші бағдарламаның: </t>
    </r>
    <r>
      <rPr>
        <sz val="10"/>
        <color theme="1"/>
        <rFont val="Times New Roman"/>
        <family val="1"/>
        <charset val="204"/>
      </rPr>
      <t>Шығындар қамтамасыз етуге бағытталған протездік-ортопедиялық заттармен (бұйымдармен)</t>
    </r>
  </si>
  <si>
    <r>
      <t xml:space="preserve">Сипаттамасы (негіздемесі) бюджеттік бағдарламаның: </t>
    </r>
    <r>
      <rPr>
        <sz val="10"/>
        <color theme="1"/>
        <rFont val="Times New Roman"/>
        <family val="1"/>
        <charset val="204"/>
      </rPr>
      <t>Шығыстар жіберілді бойынша қаржылық қызметтер төлеміне есептеу, төлеу мен жеткізу жәрдемақыларды және басқа да әлеуметтік төлемдерді</t>
    </r>
  </si>
  <si>
    <r>
      <t xml:space="preserve">Бюджеттік бағдарламаның мақсаты: </t>
    </r>
    <r>
      <rPr>
        <sz val="10"/>
        <color theme="1"/>
        <rFont val="Times New Roman"/>
        <family val="1"/>
        <charset val="204"/>
      </rPr>
      <t>Мүгедектерді оңалту жүйесін жетілдіру</t>
    </r>
  </si>
  <si>
    <r>
      <t xml:space="preserve">Бюджеттік бағдарламаның мақсаты: </t>
    </r>
    <r>
      <rPr>
        <sz val="10"/>
        <color theme="1"/>
        <rFont val="Times New Roman"/>
        <family val="1"/>
        <charset val="204"/>
      </rPr>
      <t xml:space="preserve">Арнаулы әлеуметтік қызметтер көрсетуді уақытша болу жағдайында белгіленген стандартқа сәйкес көлеміне жоқ адамдарға белгілі бір тұрғылықты жері және бас бостандығынан айыру орындарынан босатылған </t>
    </r>
  </si>
  <si>
    <r>
      <t xml:space="preserve">Сипаттамасы (негіздемесі) бюджеттік бағдарламаның: </t>
    </r>
    <r>
      <rPr>
        <u/>
        <sz val="10"/>
        <color theme="1"/>
        <rFont val="Times New Roman"/>
        <family val="1"/>
        <charset val="204"/>
      </rPr>
      <t>Шығыстар бағытталған арнаулы әлеуметтік қызмет көрсетуге ескере отырып, қызмет алушылардың жеке қажеттіліктерін деңгейін арттыруға бағытталған, олардың жеке даму, әлеуметтік-еңбек бейімделу; сапасы мен тиімділігін арттыру, ұсынылатын арнайы әлеуметтік қызмет көрсету.</t>
    </r>
  </si>
  <si>
    <r>
      <t xml:space="preserve">Сипаттамасы (негіздемесі) бюджеттік кіші бағдарламаның: </t>
    </r>
    <r>
      <rPr>
        <u/>
        <sz val="10"/>
        <color theme="1"/>
        <rFont val="Times New Roman"/>
        <family val="1"/>
        <charset val="204"/>
      </rPr>
      <t>Шығыстар бағытталған жан-жақты көмек көрсету кешенін ұсыну арқылы қызмет алушыларға қажетті арнаулы әлеуметтік қызметтер бағытталған жоғалтылған әлеуметтік мәртебесін қалпына келтіру, жүргізу және өзге де іс-шаралар, возвращающих қызмет алушыларды қалыпты өмірге қоғамда стандартына сәйкес</t>
    </r>
  </si>
  <si>
    <r>
      <t xml:space="preserve">Бюджеттік бағдарламаның мақсаты: </t>
    </r>
    <r>
      <rPr>
        <u/>
        <sz val="10"/>
        <color theme="1"/>
        <rFont val="Times New Roman"/>
        <family val="1"/>
        <charset val="204"/>
      </rPr>
      <t>Көрсетілетін қызметтердің тиімділігін арттыруға халықтың әлеуметтік-осал топтарына</t>
    </r>
  </si>
  <si>
    <r>
      <t xml:space="preserve">Сипаттамасы (негіздемесі) бюджеттік бағдарламаның: </t>
    </r>
    <r>
      <rPr>
        <u/>
        <sz val="10"/>
        <color theme="1"/>
        <rFont val="Times New Roman"/>
        <family val="1"/>
        <charset val="204"/>
      </rPr>
      <t>Шығыстар беруге бағытталған қажетті арнаулы әлеуметтік қызметтер кешенін, сондай-ақ сауықтыру және әлеуметтік-оңалту іс-шараларын стандартқа сәйкес</t>
    </r>
  </si>
  <si>
    <r>
      <t xml:space="preserve">Сипаттамасы (негіздемесі) бюджеттік кіші бағдарламаның: </t>
    </r>
    <r>
      <rPr>
        <u/>
        <sz val="10"/>
        <color theme="1"/>
        <rFont val="Times New Roman"/>
        <family val="1"/>
        <charset val="204"/>
      </rPr>
      <t>анықтау және есепке алу, қызмет алушылардың, мұқтаж адамдарға үйде қызмет көрсетуге арналған Шығыстар; жәрдемдесетін қолайлы моральдық-психологиялық климатты үйреншікті әлеуметтік ортада</t>
    </r>
  </si>
  <si>
    <r>
      <rPr>
        <b/>
        <sz val="10"/>
        <color theme="1"/>
        <rFont val="Times New Roman"/>
        <family val="1"/>
        <charset val="204"/>
      </rPr>
      <t>Сипаттамасы (негіздемесі) бюджеттік бағдарламаның</t>
    </r>
    <r>
      <rPr>
        <sz val="10"/>
        <color theme="1"/>
        <rFont val="Times New Roman"/>
        <family val="1"/>
        <charset val="204"/>
      </rPr>
      <t xml:space="preserve">: </t>
    </r>
    <r>
      <rPr>
        <u/>
        <sz val="10"/>
        <color theme="1"/>
        <rFont val="Times New Roman"/>
        <family val="1"/>
        <charset val="204"/>
      </rPr>
      <t>Шығыстар арнаулы әлеуметтік қызмет көрсету халықты әлеуметтік қорғау саласында жартылай стационарлық жағдайда стационар ескере отырып, қызмет алушылардың жеке қажеттіліктерін деңгейін арттыруға бағытталған, олардың жеке даму, әлеуметтену және интеграция; жәрдемдесу процесіне әлеуметтендіру және (ре)интеграция тұрмыстық зорлық-зомбылық құрбандарын отбасына және қоғам; оңалту және сауықтыру мүмкіндігі шектеулі балалар арқылы инновациялық әдістер - дельфинотерапия, тиімді, спецификалық емес әдісі оңалту көрсетуге; - психологиялық және құқықтық көмек, әлеуметтік қолдау және оңалту, мониторинг және бағалау бойынша жағдайды қамтамасыз ету, балалардың құқықтарын және семей өмірде қиын жағдайға тап болған</t>
    </r>
  </si>
  <si>
    <r>
      <t xml:space="preserve">Бюджеттік бағдарламаның мақсаты: </t>
    </r>
    <r>
      <rPr>
        <u/>
        <sz val="10"/>
        <color theme="1"/>
        <rFont val="Times New Roman"/>
        <family val="1"/>
        <charset val="204"/>
      </rPr>
      <t xml:space="preserve">Көрсетілетін қызметтердің тиімділігін арттыруға халықтың әлеуметтік-осал топтарына </t>
    </r>
  </si>
  <si>
    <r>
      <t xml:space="preserve">Сипаттамасы (негіздемесі) бюджеттік бағдарламаның: </t>
    </r>
    <r>
      <rPr>
        <u/>
        <sz val="10"/>
        <color theme="1"/>
        <rFont val="Times New Roman"/>
        <family val="1"/>
        <charset val="204"/>
      </rPr>
      <t>Шығыстар бағытталған арнаулы әлеуметтік қызмет көрсету, мүгедектерге және 18 жастан асқан психоневрологиялық аурулармен ауыратын, стационар жағдайында ескере отырып, қызмет алушылардың жеке қажеттіліктерін деңгейін арттыруға бағытталған, олардың жеке даму, әлеуметтену және интеграция құру; қызмет алушылар үшін неғұрлым барабар жасы мен денсаулық жағдайы, тіршілік жағдайын, үй жағдайларына жақындатылған.</t>
    </r>
  </si>
  <si>
    <r>
      <t xml:space="preserve">Сипаттамасы (негіздемесі) бюджеттік кіші бағдарламаның: </t>
    </r>
    <r>
      <rPr>
        <u/>
        <sz val="10"/>
        <color theme="1"/>
        <rFont val="Times New Roman"/>
        <family val="1"/>
        <charset val="204"/>
      </rPr>
      <t>Шығыстары жан-жақты көмек көрсету ұсыну арқылы қызмет алушыларға қажетті арнаулы әлеуметтік қызметтер кешенін жүргізуге бағытталған сауықтыру және әлеуметтік-оңалту іс-шараларын стандартқа сәйкес</t>
    </r>
  </si>
  <si>
    <r>
      <rPr>
        <b/>
        <sz val="10"/>
        <color indexed="8"/>
        <rFont val="Times New Roman"/>
        <family val="1"/>
        <charset val="204"/>
      </rPr>
      <t>Сипаттамасы (негіздемесі) бюджеттік бағдарламаның</t>
    </r>
    <r>
      <rPr>
        <sz val="10"/>
        <color indexed="8"/>
        <rFont val="Times New Roman"/>
        <family val="1"/>
        <charset val="204"/>
      </rPr>
      <t>: Шығындар бағытталған арнаулы әлеуметтік қызмет көрсетуге жеке қажеттіліктерін ескере отырып мүгедек балалар мен 18 жастан асқан психоневрологиялық патологиясы бар деңгейін арттыруға бағытталған, олардың жеке даму, әлеуметтену және интеграция</t>
    </r>
  </si>
  <si>
    <r>
      <rPr>
        <b/>
        <sz val="10"/>
        <color theme="1"/>
        <rFont val="Times New Roman"/>
        <family val="1"/>
        <charset val="204"/>
      </rPr>
      <t>Сипаттамасы (негіздемесі) бюджеттік бағдарламаның</t>
    </r>
    <r>
      <rPr>
        <sz val="10"/>
        <color theme="1"/>
        <rFont val="Times New Roman"/>
        <family val="1"/>
        <charset val="204"/>
      </rPr>
      <t>: Шығындар жәрдемдесуге бағытталған қолайлы моральдық-психологиялық климатты үйреншікті әлеуметтік ортада;жан-жақты көмек көрсету балаларға және 18 жастан асқан психоневрологиялық патологиясы бар ұсыну арқылы қажетті арнаулы әлеуметтік қызметтер кешенін жүргізуге бағытталған сауықтыру және әлеуметтік-оңалту іс-шараларын стандартқа сәйкес.</t>
    </r>
  </si>
  <si>
    <r>
      <t xml:space="preserve">Бюджеттік бағдарламаның мақсаты: </t>
    </r>
    <r>
      <rPr>
        <u/>
        <sz val="10"/>
        <color theme="1"/>
        <rFont val="Times New Roman"/>
        <family val="1"/>
        <charset val="204"/>
      </rPr>
      <t>Көрсетілетін қызметтердің тиімділігін арттыруға халықтың әлеуметтік-осал топтарына</t>
    </r>
  </si>
  <si>
    <r>
      <t xml:space="preserve">Сипаттамасы (негіздемесі) бюджеттік бағдарламаның: </t>
    </r>
    <r>
      <rPr>
        <u/>
        <sz val="10"/>
        <color theme="1"/>
        <rFont val="Times New Roman"/>
        <family val="1"/>
        <charset val="204"/>
      </rPr>
      <t>Шығыстар бағытталған арнаулы әлеуметтік қызмет көрсетуге детям-инвалидам с психоневрологическими патологиями жартылай стационар жағдайында ескере отырып, қызмет алушылардың жеке қажеттіліктерін деңгейін арттыруға бағытталған, олардың жеке даму, әлеуметтену және интеграция құру; қызмет алушылар үшін неғұрлым барабар жасы мен денсаулық жағдайы, тіршілік жағдайын, үй жағдайларына жақындатылған.</t>
    </r>
  </si>
  <si>
    <r>
      <t xml:space="preserve">Сипаттамасы (негіздемесі) бюджеттік кіші бағдарламаның: </t>
    </r>
    <r>
      <rPr>
        <sz val="10"/>
        <color theme="1"/>
        <rFont val="Times New Roman"/>
        <family val="1"/>
        <charset val="204"/>
      </rPr>
      <t>Шығыстары жан-жақты көмек көрсету детям-инвалидам с психоневрологическими патологиями беру арқылы қажетті арнаулы әлеуметтік қызметтер кешенін жүргізуге бағытталған сауықтыру және әлеуметтік-оңалту іс-шараларын стандартқа сәйкес</t>
    </r>
  </si>
  <si>
    <r>
      <t xml:space="preserve">Бюджеттік бағдарламаның мақсаты: </t>
    </r>
    <r>
      <rPr>
        <u/>
        <sz val="10"/>
        <color theme="1"/>
        <rFont val="Times New Roman"/>
        <family val="1"/>
        <charset val="204"/>
      </rPr>
      <t>іске асыруға жәрдемдесу адамдардың құқықтарын қорғауға және көмек көрсету, мемлекет тарапынан әлеуметтік-экономикалық жағдайын жақсарту, олардың өмір сүру көрсету, кешенді әлеуметтік-оңалту көмегін тұлғаларға, қиын жағдайға тап болған зорлық-зомбылық салдарынан немесе зорлық-зомбылық қаупі қамтамасыз ету, оларды барынша толық және уақтылы әлеуметтік бейімдеу</t>
    </r>
  </si>
  <si>
    <r>
      <t xml:space="preserve">Сипаттамасы (негіздемесі) бюджеттік кіші бағдарламаның: </t>
    </r>
    <r>
      <rPr>
        <u/>
        <sz val="10"/>
        <color theme="1"/>
        <rFont val="Times New Roman"/>
        <family val="1"/>
        <charset val="204"/>
      </rPr>
      <t xml:space="preserve">шығындар қызметін қамтамасыз ету Орталығы " Алматы қалалық халықты жұмыспен қамту, оның ішінде: еңбекақы төлеу қоры қызметкерлер мен штаттан тыс қызметкерлердің іссапар шығындарын, өзге де қорларды сатып алу, байланыс қызметтері, көлік қызметтері, жалға алу үшін үй-жай және т. б. </t>
    </r>
  </si>
  <si>
    <r>
      <rPr>
        <b/>
        <sz val="10"/>
        <color theme="1"/>
        <rFont val="Times New Roman"/>
        <family val="1"/>
        <charset val="204"/>
      </rPr>
      <t>Сипаттамасы (негіздемесі)бюджеттік бағдарламаның:</t>
    </r>
    <r>
      <rPr>
        <sz val="10"/>
        <color theme="1"/>
        <rFont val="Times New Roman"/>
        <family val="1"/>
        <charset val="204"/>
      </rPr>
      <t xml:space="preserve"> Жоспарды іске асыру бойынша іс-шаралар құқықтарын қамтамасыз ету және өмір сүру сапасын жақсарту мүгедектер. Шығыстар көзделеді қамтамасыз ету үшін арнайы көлік қызметтерімен мүгедектерді тасымалдау жөнінде қызметтер көрсету, ымдау тілі мамандарының, қамтамасыз ету мүгедектерді міндетті гигиеналық құралдармен</t>
    </r>
  </si>
  <si>
    <r>
      <rPr>
        <b/>
        <sz val="10"/>
        <color theme="1"/>
        <rFont val="Times New Roman"/>
        <family val="1"/>
        <charset val="204"/>
      </rPr>
      <t>Сипаттамасы (негіздемесі)бюджеттік бағдарламаның:</t>
    </r>
    <r>
      <rPr>
        <sz val="10"/>
        <color theme="1"/>
        <rFont val="Times New Roman"/>
        <family val="1"/>
        <charset val="204"/>
      </rPr>
      <t xml:space="preserve">  </t>
    </r>
    <r>
      <rPr>
        <u/>
        <sz val="10"/>
        <color theme="1"/>
        <rFont val="Times New Roman"/>
        <family val="1"/>
        <charset val="204"/>
      </rPr>
      <t>Ымдау тілі маманының қызметтерін көрсетуге, мүгедектерді міндетті гигиеналық құралдармен</t>
    </r>
  </si>
  <si>
    <t xml:space="preserve">Іс-шара орындалды. </t>
  </si>
  <si>
    <t xml:space="preserve">Іс-шара орындалды. </t>
  </si>
  <si>
    <r>
      <rPr>
        <sz val="9.5"/>
        <color theme="1"/>
        <rFont val="Times New Roman"/>
        <family val="1"/>
        <charset val="204"/>
      </rPr>
      <t>деңгейіне байланысты мемлекеттік басқару</t>
    </r>
    <r>
      <rPr>
        <b/>
        <sz val="9.5"/>
        <color theme="1"/>
        <rFont val="Times New Roman"/>
        <family val="1"/>
        <charset val="204"/>
      </rPr>
      <t>мен республикалық маңызы бар қаланың</t>
    </r>
  </si>
  <si>
    <r>
      <rPr>
        <u/>
        <sz val="9.5"/>
        <color theme="1"/>
        <rFont val="Times New Roman"/>
        <family val="1"/>
        <charset val="204"/>
      </rPr>
      <t>мазмұнына байланысты</t>
    </r>
    <r>
      <rPr>
        <b/>
        <u/>
        <sz val="9.5"/>
        <color theme="1"/>
        <rFont val="Times New Roman"/>
        <family val="1"/>
        <charset val="204"/>
      </rPr>
      <t xml:space="preserve"> мемлекеттік функцияларды, өкілеттіктерді және олардан туындайтын мемлекеттік қызметтерді көрсету</t>
    </r>
  </si>
  <si>
    <r>
      <rPr>
        <sz val="9.5"/>
        <color theme="1"/>
        <rFont val="Times New Roman"/>
        <family val="1"/>
        <charset val="204"/>
      </rPr>
      <t>іске асыру тәсіліне байланысты</t>
    </r>
    <r>
      <rPr>
        <b/>
        <sz val="9.5"/>
        <color theme="1"/>
        <rFont val="Times New Roman"/>
        <family val="1"/>
        <charset val="204"/>
      </rPr>
      <t xml:space="preserve"> Жеке </t>
    </r>
  </si>
  <si>
    <r>
      <rPr>
        <sz val="9.5"/>
        <color theme="1"/>
        <rFont val="Times New Roman"/>
        <family val="1"/>
        <charset val="204"/>
      </rPr>
      <t>ағымдағы/даму</t>
    </r>
    <r>
      <rPr>
        <b/>
        <sz val="9.5"/>
        <color theme="1"/>
        <rFont val="Times New Roman"/>
        <family val="1"/>
        <charset val="204"/>
      </rPr>
      <t>е ағымдағы</t>
    </r>
  </si>
  <si>
    <r>
      <t xml:space="preserve">Бюджеттік бағдарламаның мақсаты: </t>
    </r>
    <r>
      <rPr>
        <u/>
        <sz val="9.5"/>
        <color theme="1"/>
        <rFont val="Times New Roman"/>
        <family val="1"/>
        <charset val="204"/>
      </rPr>
      <t>Экономикалық белсенділікті ынталандыруға, еңбекке қабілетті халықтың бір бөлігінің</t>
    </r>
  </si>
  <si>
    <r>
      <t xml:space="preserve">ағымдағы/дамыту </t>
    </r>
    <r>
      <rPr>
        <u/>
        <sz val="9.5"/>
        <color indexed="8"/>
        <rFont val="Times New Roman"/>
        <family val="1"/>
        <charset val="204"/>
      </rPr>
      <t>ағымдағы</t>
    </r>
  </si>
  <si>
    <r>
      <t xml:space="preserve">Сипаттамасы (негіздемесі) бюджеттік кіші бағдарламаның: </t>
    </r>
    <r>
      <rPr>
        <u/>
        <sz val="9.5"/>
        <color theme="1"/>
        <rFont val="Times New Roman"/>
        <family val="1"/>
        <charset val="204"/>
      </rPr>
      <t>Шығындар мемлекеттік бюджеттен субсидиялар жұмыссыздардың әлеуметтік жұмыс орындарына жұмысқа орналастырылған, шығындар, бос орындар жәрмеңкесін өткізу. Әлеуметтік қорғау жөніндегі қосымша шаралар халықты жұмыспен қамту саласында азаматтарды қоса алғанда, азаматтарды жіберу әлеуметтік жұмыс орындарын ұйымдастыру, бос орындар жәрмеңкесін өткізу. Әлеуметтік жұмыс орындары мен жұмыссыздар үшін кәсіпорындар мен ұйымдарда ұйымдастырылады барлық нысандары меншік. Әлеуметтік жұмыс орындарындағы жұмыс уақытша сипатта болады. Қатысу ұзақтығы азаматтардың әлеуметтік жұмыс орындарында мерзімі 12 айдан астам.</t>
    </r>
  </si>
  <si>
    <r>
      <t xml:space="preserve">Сипаттамасы (негіздемесі) бюджеттік кіші бағдарламаның: </t>
    </r>
    <r>
      <rPr>
        <sz val="9.5"/>
        <color theme="1"/>
        <rFont val="Times New Roman"/>
        <family val="1"/>
        <charset val="204"/>
      </rPr>
      <t xml:space="preserve">Шығыстар жіберілді, кәсіптік даярлауға, қайта даярлауға және біліктілігін арттыру жұмыссыз, жұмыссыз азаматтарды жұмысқа орналастыру үшін әлеуметтік жұмыс орындары мен жастар практикасына. Бағыт-қамтамасыз ету тұрақты және нәтижелі жұмыспен қамту арқылы халықтың еңбек әлеуетін дамыту, жұмысқа орналасуға жәрдемдесу және кәсіптік және аумақтық ұтқырлығын арттыру шеңберінде еңбек ресурстарының жұмыс берушінің қажеттілігі. </t>
    </r>
  </si>
  <si>
    <t xml:space="preserve">Мамандар саны Басқармасының жіберілетін қайта даярлауға және біліктілігін арттыруға </t>
  </si>
  <si>
    <t xml:space="preserve">Саны қамтылған азаматтардың мемлекеттік қызметтерге өтініш беруіне қарай </t>
  </si>
  <si>
    <t>А. Мұқажанова</t>
  </si>
  <si>
    <t>Үнемдеу кезінде түпкілікті төлем орындалған жұмыстар (қызметтер) үшін(МБ)</t>
  </si>
  <si>
    <t xml:space="preserve">Өлшем бірліктері </t>
  </si>
  <si>
    <t>Қамтамасыз ету жабдықпен мемлекеттік атаулы әлеуметтік көмек алушылар</t>
  </si>
  <si>
    <r>
      <rPr>
        <b/>
        <sz val="10"/>
        <color indexed="8"/>
        <rFont val="Times New Roman"/>
        <family val="1"/>
        <charset val="204"/>
      </rPr>
      <t>Коды мен атауы: бюджеттік кіші бағдарламаның:</t>
    </r>
    <r>
      <rPr>
        <sz val="10"/>
        <color indexed="8"/>
        <rFont val="Times New Roman"/>
        <family val="1"/>
        <charset val="204"/>
      </rPr>
      <t xml:space="preserve"> Нөл он бір</t>
    </r>
    <r>
      <rPr>
        <u/>
        <sz val="10"/>
        <color indexed="8"/>
        <rFont val="Times New Roman"/>
        <family val="1"/>
        <charset val="204"/>
      </rPr>
      <t xml:space="preserve"> Есебінен "республикалық бюджеттен берілетін нысаналы трансферттер"</t>
    </r>
  </si>
  <si>
    <t>Іс-шара орындалды. Үнемдеу кезінде түпкілікті төлем орындалған жұмыстар (қызметтер) үшін(МБ)</t>
  </si>
  <si>
    <t>Қызметкерлердің саны Алматы қалалық тұлғаларға арналған әлеуметтік бейімдеу орталығының, белгілі тұрағы жоқ - 78 адам, алушылар Саны арнаулы әлеуметтік қызметтер - 180 адам.</t>
  </si>
  <si>
    <t>Әлеуметтік бейімдеу орталығына белгілі тұрағы жоқ адамдарға -180</t>
  </si>
  <si>
    <t xml:space="preserve">Іс-шара орындалды. 0,4 мың теңге - төлем нақты көрсетілген қызмет көлемі.
</t>
  </si>
  <si>
    <t>Бюджеттік бағдарламаның коды және атауы О26 - мемлекеттік органның Күрделі шығыстары орана</t>
  </si>
  <si>
    <r>
      <t xml:space="preserve">Сипаттамасы (негіздемесі) бюджеттік бағдарламаның: </t>
    </r>
    <r>
      <rPr>
        <u/>
        <sz val="10"/>
        <color theme="1"/>
        <rFont val="Times New Roman"/>
        <family val="1"/>
        <charset val="204"/>
      </rPr>
      <t xml:space="preserve">Шығыстар алуға бағытталған компьютерлік жабдықтарды (моноблок, жүйелік блок, монитор) және басқа да негізгі құралдарды </t>
    </r>
  </si>
  <si>
    <t>Моноблок сатып алу</t>
  </si>
  <si>
    <t>Жүйелік блоктарды сатып алу</t>
  </si>
  <si>
    <t>Мониторларды сатып алу</t>
  </si>
  <si>
    <t>Машиналарды, жабдықтарды, құралдарды, өндірістік және шаруашылық мүкәммал</t>
  </si>
  <si>
    <t>Кондиционерлер сатып алу</t>
  </si>
  <si>
    <t>Бюджеттік бағдарламаның коды және атауы О31 - "объектілерді Жөндеу қалаларды дамыту Бағдарламасы аясында жұмыспен нәтижелі қамтуға және жаппай кәсіпкерлік"</t>
  </si>
  <si>
    <r>
      <t xml:space="preserve">Сипаттамасы (негіздемесі) бюджеттік бағдарламаның: </t>
    </r>
    <r>
      <rPr>
        <u/>
        <sz val="10"/>
        <color theme="1"/>
        <rFont val="Times New Roman"/>
        <family val="1"/>
        <charset val="204"/>
      </rPr>
      <t>Жөндеу жұмыстарын жүргізу әлеуметтік 
объектілерді</t>
    </r>
  </si>
  <si>
    <t>Бюджеттік бағдарламаның мақсаты: жұмыспен қамтуды Қамтамасыз ету арқылы ағымдағы жөндеу жұмыстарын жүргізу әлеуметтік 
объектілерді</t>
  </si>
  <si>
    <t>Дамыту шеңберінде объектілерді жөндеу және қалалар бойынша
Жұмыспен қамту 2020 жол картасы"</t>
  </si>
  <si>
    <t>Іс-шара орындалды. Үнемдеу мемлекеттік сатып алу нәтижелері бойынша</t>
  </si>
  <si>
    <t>объектілер саны</t>
  </si>
  <si>
    <t>құрылған жұмыс орындарының саны</t>
  </si>
  <si>
    <t>Балалар саны-инвалидовс қазақстандағыmed ауыстыруға сөйлеу процессорларының</t>
  </si>
  <si>
    <t>Саны ересектер-инвалидовс қазақстандағыmed ауыстыруға сөйлеу процессорларының</t>
  </si>
  <si>
    <t>А. Екетаева</t>
  </si>
  <si>
    <t>Р. Шимашева</t>
  </si>
  <si>
    <t>Сипаттамасы (негіздемесі) бюджеттік бағдарламаның Шығыстары ұстауға бағытталған Басқарма қызметкерлерінің және аудандық бөлімдердің, бекітілген штат санына сәйкес, сондай-ақ қайта даярлау және мемлекеттік қызметшілердің біліктілігін арттыру</t>
  </si>
  <si>
    <t>Внештатная саны Басқару</t>
  </si>
  <si>
    <t>Бос орын -12 адам</t>
  </si>
  <si>
    <t xml:space="preserve">Үнемдеу бойынша еңбекақы төлеу қорына - 0,2 мың теңге. ( РБ)
</t>
  </si>
  <si>
    <t>ЕТҚ бойынша үнемдеу (ЖБ бойынша)</t>
  </si>
  <si>
    <t>Д. Әдкебайұлы</t>
  </si>
  <si>
    <r>
      <t xml:space="preserve">Сипаттамасы (негіздемесі) бюджеттік кіші бағдарламаның: </t>
    </r>
    <r>
      <rPr>
        <u/>
        <sz val="10"/>
        <rFont val="Times New Roman"/>
        <family val="1"/>
        <charset val="204"/>
      </rPr>
      <t>Мемлекеттік атаулы әлеуметтік көмек тағайындау үшін халықты әлеуметтік қолдау бар, жан басына шаққандағы табысы кедейлік шегінен төмен</t>
    </r>
  </si>
  <si>
    <t>Алушылардың нақты саны азаюы бюджет қаражатының қарсы жоспарланған</t>
  </si>
  <si>
    <r>
      <t xml:space="preserve">Әкімшісінің коды және атауы бюджеттік бағдарламаның </t>
    </r>
    <r>
      <rPr>
        <b/>
        <sz val="10"/>
        <color indexed="8"/>
        <rFont val="Times New Roman"/>
        <family val="1"/>
        <charset val="204"/>
      </rPr>
      <t xml:space="preserve"> 3273751 Басқармасы "әлеуметтік әл-ауқаты"Алматы қаласы</t>
    </r>
  </si>
  <si>
    <r>
      <t>Сипаттамасы (негіздемесі) бюджеттік бағдарламаның:</t>
    </r>
    <r>
      <rPr>
        <sz val="10"/>
        <color theme="1"/>
        <rFont val="Times New Roman"/>
        <family val="1"/>
        <charset val="204"/>
      </rPr>
      <t xml:space="preserve"> Шығыстар жіберіледі тағайындау және төлеу " мемлекеттік атаулы әлеуметтік көмек көрсету, халықты әлеуметтік қолдау бар, жан басына шаққандағы табысы кедейлік шегінен төмен</t>
    </r>
  </si>
  <si>
    <t>Іс-шара орындалды. Нәтижелері бойынша үнемдеу бойынша жұмыс жүргізу отбасыларға скрывающих өз табыстары.</t>
  </si>
  <si>
    <t>Іс-шара перевыполнено.</t>
  </si>
  <si>
    <t>Іс-шара орындалды. Үнемдеу фактісі бойынша төлем шот фактуралар.</t>
  </si>
  <si>
    <t>Іс-шара перевыполнено фактісі бойынша өтініш қызмет алушылар.</t>
  </si>
  <si>
    <t>Қалдық фактісі бойынша дөңгелектеу есебінен.</t>
  </si>
  <si>
    <t>Іс-шара орындалды. Үнемдеу кезінде түпкілікті төлем орындалған жұмыстар бойынша.</t>
  </si>
  <si>
    <t>Іс-шара орындалды. Төленеді фактісі бойынша жүгінген.</t>
  </si>
  <si>
    <t>Қол жеткізбеу себептері немесе асыра орындау нәтижелерін және игерілмеген бюджеттік бағдарламасының қаражаты.</t>
  </si>
  <si>
    <r>
      <rPr>
        <b/>
        <sz val="10"/>
        <color theme="1"/>
        <rFont val="Times New Roman"/>
        <family val="1"/>
        <charset val="204"/>
      </rPr>
      <t>Сипаттамасы (негіздемесі) бюджеттік бағдарламаның</t>
    </r>
    <r>
      <rPr>
        <sz val="10"/>
        <color theme="1"/>
        <rFont val="Times New Roman"/>
        <family val="1"/>
        <charset val="204"/>
      </rPr>
      <t xml:space="preserve">: </t>
    </r>
    <r>
      <rPr>
        <u/>
        <sz val="10"/>
        <color theme="1"/>
        <rFont val="Times New Roman"/>
        <family val="1"/>
        <charset val="204"/>
      </rPr>
      <t>Шығыстары жан-жақты көмек көрсету кешенін ұсыну арқылы қызмет алушыларға қажетті арнаулы әлеуметтік қызметтер жартылай стационар жағдайында жүргізуге бағытталған сауықтыру және әлеуметтік-оңалту іс-шараларын; процесіне жәрдемдесу тұлғаларды қайта әлеуметтендіру, мейірімсіз әкеп соққан әлеуметтік деривации және әлеуметтік дезадаптация әлеуметтік</t>
    </r>
  </si>
  <si>
    <t>іс-шара орындалды. Қызметін алушыларды қамту асып, жоспарлы көрсеткіш, өйткені саны көрсетілсе ескере отырып, шығып қалған сәтке дейін шарттың аяқталу</t>
  </si>
  <si>
    <r>
      <rPr>
        <b/>
        <sz val="10"/>
        <color theme="1"/>
        <rFont val="Times New Roman"/>
        <family val="1"/>
        <charset val="204"/>
      </rPr>
      <t>Сипаттамасы (негіздемесі) бюджеттік бағдарламаның</t>
    </r>
    <r>
      <rPr>
        <sz val="10"/>
        <color theme="1"/>
        <rFont val="Times New Roman"/>
        <family val="1"/>
        <charset val="204"/>
      </rPr>
      <t>:</t>
    </r>
    <r>
      <rPr>
        <u/>
        <sz val="10"/>
        <color theme="1"/>
        <rFont val="Times New Roman"/>
        <family val="1"/>
        <charset val="204"/>
      </rPr>
      <t xml:space="preserve"> Заңын іске асыру мақсатында Қазақстан Республикасының "арнаулы әлеуметтік қызметтер Туралы" шығыстар бағытталған арнаулы әлеуметтік қызмет көрсету, мүгедектерге, қарттарға, тұрмыстық зорлық-зомбылық құрбандарына, адам саудасының құрбандарына мемлекеттік әлеуметтік тапсырысты орналастыру арқылы үкіметтік емес ұйымдарға</t>
    </r>
  </si>
  <si>
    <t>оның ішінде бағдарлама қатысушылары үшін дамыту, жұмыспен нәтижелі қамтуға және жаппай кәсіпкерлікті</t>
  </si>
  <si>
    <t>Бюджеттік бағдарламаның коды және атауы "деген 045 құқықтарын Қамтамасыз ету және өмір сүру сапасын жақсарту,"Қазақстан Республикасында мүгедектерді</t>
  </si>
  <si>
    <t>Іске асыру жөніндегі іс-шаралар Жоспарының "құқықтарын Қамтамасыз ету және өмір сүру сапасын жақсарту,"Қазақстан Республикасында мүгедектерді</t>
  </si>
  <si>
    <t>Бюджеттік бағдарламаның коды және атауы Қамтамасыз ету "057 жабдықпен мемлекеттік атаулы әлеуметтік көмек алушылар"</t>
  </si>
  <si>
    <t>Д. Әлкебайұлы</t>
  </si>
  <si>
    <t>Бюджеттік бағдарламаның коды және атауы 107 "резерві есебінен шаралар Өткізу жергілікті атқарушы органның шұғыл шығындарға арналған"</t>
  </si>
  <si>
    <r>
      <t xml:space="preserve">Сипаттамасы (негіздемесі) бюджеттік бағдарламаның: </t>
    </r>
    <r>
      <rPr>
        <u/>
        <sz val="10"/>
        <color theme="1"/>
        <rFont val="Times New Roman"/>
        <family val="1"/>
        <charset val="204"/>
      </rPr>
      <t>Шығыстар жіберіледі тағайындау және төлеу " мемлекеттік атаулы әлеуметтік көмек көрсету, халықты әлеуметтік қолдау бар, жан басына шаққандағы табысы кедейлік шегінен төмен</t>
    </r>
  </si>
  <si>
    <t>Саны мемлекеттік атаулы әлеуметтік көмек</t>
  </si>
  <si>
    <r>
      <t>ағымдағы/дамыту</t>
    </r>
    <r>
      <rPr>
        <b/>
        <sz val="10"/>
        <color theme="1"/>
        <rFont val="Times New Roman"/>
        <family val="1"/>
        <charset val="204"/>
      </rPr>
      <t xml:space="preserve"> </t>
    </r>
    <r>
      <rPr>
        <b/>
        <u/>
        <sz val="10"/>
        <color indexed="8"/>
        <rFont val="Times New Roman"/>
        <family val="1"/>
        <charset val="204"/>
      </rPr>
      <t>ағымдағы</t>
    </r>
  </si>
  <si>
    <r>
      <t xml:space="preserve">мазмұнына байланысты: </t>
    </r>
    <r>
      <rPr>
        <b/>
        <u/>
        <sz val="10"/>
        <color indexed="8"/>
        <rFont val="Times New Roman"/>
        <family val="1"/>
        <charset val="204"/>
      </rPr>
      <t>мемлекеттік функцияларды, өкілеттіктерді және олардан туындайтын мемлекеттік қызметтерді көрсету</t>
    </r>
  </si>
  <si>
    <t>Сипаттамасы (негіздемесі) бюджеттік кіші бағдарлама: Шығыстары жан-жақты көмек көрсету ұсыну арқылы қызмет алушыларға қажетті арнаулы әлеуметтік қызметтер кешенін жүргізуге бағытталған сауықтыру және әлеуметтік-оңалту іс-шараларын стандартқа сәйкес</t>
  </si>
  <si>
    <r>
      <rPr>
        <sz val="10"/>
        <rFont val="Times New Roman"/>
        <family val="1"/>
        <charset val="204"/>
      </rPr>
      <t>Бюджеттік бағдарламаның коды және атауы</t>
    </r>
    <r>
      <rPr>
        <b/>
        <sz val="10"/>
        <rFont val="Times New Roman"/>
        <family val="1"/>
        <charset val="204"/>
      </rPr>
      <t xml:space="preserve"> 021 "арнайы әлеуметтік қызмет көрсетуді Ұсыну қарттар, мүгедектер, оның ішінде мүгедек балаларды оңалту орталықтарында"</t>
    </r>
  </si>
  <si>
    <r>
      <t xml:space="preserve">Бюджеттік бағдарламаның түрі: </t>
    </r>
    <r>
      <rPr>
        <b/>
        <sz val="10"/>
        <color theme="1"/>
        <rFont val="Times New Roman"/>
        <family val="1"/>
        <charset val="204"/>
      </rPr>
      <t>Жергілікті</t>
    </r>
  </si>
  <si>
    <t xml:space="preserve">Қызметкерлердің саны </t>
  </si>
  <si>
    <t xml:space="preserve">Үнемдеу кезінде түпкілікті төлем орындалған жұмыстар бойынша - 3,4 мың теңге Үнемделген еңбекақы қоры бойынша - 1,1 мың теңге; 
</t>
  </si>
  <si>
    <r>
      <rPr>
        <b/>
        <sz val="9.5"/>
        <color rgb="FF000000"/>
        <rFont val="Times New Roman"/>
        <family val="1"/>
        <charset val="204"/>
      </rPr>
      <t xml:space="preserve">Сипаттамасы (негіздемесі) бюджеттік кіші бағдарламаның: </t>
    </r>
    <r>
      <rPr>
        <sz val="9.5"/>
        <color rgb="FF000000"/>
        <rFont val="Times New Roman"/>
        <family val="1"/>
        <charset val="204"/>
      </rPr>
      <t xml:space="preserve"> Шығыстар бағытталған жұмыссыздардың қоғамдық жұмыстарға жіберілген. Қоғамдық жұмыстар ұйымдастырылады халықты жұмыспен қамту орталықтарымен қамтамасыз ету, жұмыссыздарды уақытша жұмыспен қамту. Қоғамдық жұмыстарға талап етпейді алдын ала кәсіптік даярлаудан және олардың әлеуметтік-пайдалы бағыты. Қоғамдық жұмыстар қаржыландырылады қаражат шегінде жергілікті бюджет және жұмыс берушілер қаражатынан олардың өтінімдері бойынша. Құқық қоғамдық жұмыстарға қатысуға құқылы: 1) жұмыссыздар; 2) оқушылары мен студенттер, жалпы білім беру мектептерінің жазғы демалыс кезеңінде; 3) тұлғаның, емес жұмыспен қамтылғандар тоқтап қалуына байланысты.</t>
    </r>
  </si>
  <si>
    <t>Қол жеткізілмеу себептері немесе асыра орындау нәтижелерін және қаражатты игеру бюджеттік бағдарламаның</t>
  </si>
  <si>
    <r>
      <t xml:space="preserve">Сипаттамасы (негіздемесі) бюджеттік кіші бағдарламаның: </t>
    </r>
    <r>
      <rPr>
        <sz val="9.5"/>
        <color theme="1"/>
        <rFont val="Times New Roman"/>
        <family val="1"/>
        <charset val="204"/>
      </rPr>
      <t xml:space="preserve">Шығыстар бойынша төлеуге бағытталды құнына оқыту, жол жүру, медициналық куәландыру жіберілген жұмыссыздарға арналған курстар кәсіби даярлау, қайта даярлау және біліктілігін арттыру. Қысқа мерзімді кәсіптік оқыту бойынша жұмысшы кадрларды еңбек нарығындағы қажетті мамандықтар мен дағдыларды. </t>
    </r>
  </si>
  <si>
    <t>Ұсыну Мем. гранттар іске асыруға бизнес-идея аясында жастарды, сондай-ақ толық емес және көп балалы/аз қамтылған отбасылар, мүгедек бала тәрбиелеп отырған (200 АЕК)</t>
  </si>
  <si>
    <t>Проф.оринтационные жұмыс</t>
  </si>
  <si>
    <t>Шығыстар, бос орындар жәрмеңкесін өткізу</t>
  </si>
  <si>
    <t>Оқу ақыларын төлеу, медициналық куәландыру, қайту, жұмыссыз азаматтарды оқыту (ЖБ)</t>
  </si>
  <si>
    <t>Жұмыссыздардың қоғамдық жұмыстарға қатысқан</t>
  </si>
  <si>
    <t>Саны азаматтарды қоғамдық жұмыстарға қатысқан</t>
  </si>
  <si>
    <t>Жұмысқа орналастыруға жәрдемдесу, қоғамдық жұмыстарды ұйымдастыру, жастар практикасы, әлеуметтік жұмыс орындары, кәсіптік даярлау, қайта даярлау, біліктілігін арттыру</t>
  </si>
  <si>
    <t>Жұмыссыздық деңгейінің өсуіне жол бермеу жоғары емес 5,1 %.</t>
  </si>
  <si>
    <t>Іске асыру туралы есеп, бюджеттік бағдарламаларды (кіші бағдарламаларды)
Есепті жыл
үшін 2020 қаржы жылына арналған</t>
  </si>
  <si>
    <t>Бос орын -15 адам</t>
  </si>
  <si>
    <t>М. Базарбаева</t>
  </si>
  <si>
    <t>Электронды кезек жүйесін орнату</t>
  </si>
  <si>
    <t>Қызмет көрсету бойынша біріктіру және енгізу мобильді қосымшаның веб-порталының автоматтандыру бойынша жұмыс тетігін, қызмет Үйі "әлеуметтік қызмет"</t>
  </si>
  <si>
    <t>Сатып алу, есептеу жабдықтар мен кеңсе жиһазын үшін Үйде әлеуметтік қызмет</t>
  </si>
  <si>
    <t>Іс-шара орындалды, 14 мың теңге үнем ГЗ.</t>
  </si>
  <si>
    <t>Орындамауы, шарттық міндеттемелерді өнім беруші тарапынан, сот талқылаулары жүргізілуде</t>
  </si>
  <si>
    <t>Шығындар көлемі ұстауға арналған арнаулы әлеуметтік қызмет алушылар мен қызметкерлердің, Алматы қалалық Әлеуметтік үй "Қамқор"</t>
  </si>
  <si>
    <t>Шығындар көлемі ұстауға алушылардың арнаулы әлеуметтік қызмет көрсету Орталығы қызметкерлерінің әлеуметтік қызметтер "Шаңырақ"</t>
  </si>
  <si>
    <t>Мазмұны алушылардың арнаулы әлеуметтік қызметтер Әлеуметтік үй "Қамқор"</t>
  </si>
  <si>
    <t>мазмұны Орталығының қызметкерлерінің әлеуметтік қызметтер "Шаңырақ"</t>
  </si>
  <si>
    <t>Қамтамасыз ету тұратын КММ-Орталықтың әлеуметтік қызметтер "Шаңырақ" арнайы әлеуметтік қызметтермен және қызмет көрсету тұратын Әлеуметтік үй "Қамқор"</t>
  </si>
  <si>
    <t>Мазмұны алушылардың арнаулы әлеуметтік қызмет көрсету Орталығының әлеуметтік қызметтер "Шаңырақ"</t>
  </si>
  <si>
    <t>Мазмұны Орталығының қызметкерлерінің әлеуметтік қызметтер "Шаңырақ"</t>
  </si>
  <si>
    <t>Вакансия -2,5 адам</t>
  </si>
  <si>
    <r>
      <t xml:space="preserve">Сипаттамасы (негіздемесі) бюджеттік бағдарламаның: </t>
    </r>
    <r>
      <rPr>
        <sz val="9.5"/>
        <color theme="1"/>
        <rFont val="Times New Roman"/>
        <family val="1"/>
        <charset val="204"/>
      </rPr>
      <t>Шығыстар жіберіледі оқытудың мақсаты-жұмыссыз сұранысқа ие мамандықтар бойынша еңбек нарығында жұмыссыз азаматтарды жұмысқа орналастыру, әлеуметтік жұмыс орындарына, жастар практикасына, қоғамдық жұмыс. Шығыстарды азайту қысқаруымен санын тыңдаушыларды дайындау, қайта даярлау және біліктілігін арттыру, жұмыссыздар саны 1000 адам, жергілікті бюджет қаражаты есебінен.</t>
    </r>
  </si>
  <si>
    <t>Үнемдеу ұсыну фактісі бойынша көрсетілген қызметтер бойынша түпкілікті төлем орындалған жұмыстар (қызметтер) үшін (МБ) - 0,4 мың теңге,</t>
  </si>
  <si>
    <t>жоспарды асыра орындау Іс 5 адам</t>
  </si>
  <si>
    <t>жоспарды асыра орындау Іс-27 адам</t>
  </si>
  <si>
    <t>жоспарды асыра орындау Іс-36 адам</t>
  </si>
  <si>
    <t>Үнемдеу ұсыну фактісі бойынша көрсетілген қызметтер бойынша түпкілікті төлем орындалған жұмыстар (қызметтер) үшін (МБ) - 6,7 мың теңге,</t>
  </si>
  <si>
    <t>жоспарды асыра орындау іс-Шара 198 адам</t>
  </si>
  <si>
    <t>жоспарды асыра орындау іс-Шара 550 адам</t>
  </si>
  <si>
    <t>жоспарды асыра орындау іс-Шара 1 647 адам</t>
  </si>
  <si>
    <t>Үлесі еңбекке жарамды арасында атаулы әлеуметтік көмек алушылардың 2020 жылы - 21 %</t>
  </si>
  <si>
    <t>Алушылар саны мемлекеттік әлеуметтік пакет</t>
  </si>
  <si>
    <t>Іс-шара перевыполнено. Төленеді фактісі бойынша айналыс және төлем ай сайын және қызметтердің жалпы санына алушыларға РБ</t>
  </si>
  <si>
    <t xml:space="preserve">Алушылардың саны Ай сайынғы төлеу бойынша әлеуметтік көмек 12 АЕК мөлшерінде (7 АЕК) туберкулезбен ауыратын науқастарға </t>
  </si>
  <si>
    <t xml:space="preserve">Алушылардың саны Ай сайынғы төлем мөлшерінде Әлеуметтік көмек 2 ӨМ балаларға, АИТВ жұқтырған </t>
  </si>
  <si>
    <t xml:space="preserve">Алушылардың саны бойынша біржолғы төлем Әлеуметтік көмек жарты жылда бір рет 7 ЕАЕК мөлшерінде (жан басына шаққандағы орташа табысы аспайды 3 еселік ең төменгі күнкөріс мөлшерінен) </t>
  </si>
  <si>
    <t xml:space="preserve">"Алушылар саны бойынша біржолғы төлем Әлеуметтік көмек 20 АЕК мөлшерінде (жан басына шаққандағы орташа табысы аспайды 2 еселік ең төменгі күнкөріс мөлшерінен) </t>
  </si>
  <si>
    <t>"Алушылар саны біржолғы төлемдер бойынша Жеке есепке алу аспаптары ыстық және суық су, газбен қамтамасыз ету (жан басына шаққандағы орташа табысы аспайды 3 есе күнкөріс мөлшері 3,4 АЕК әрбір аспап</t>
  </si>
  <si>
    <t xml:space="preserve">Алушылардың саны бойынша біржолғы төлем Әлеуметтік көмек 200 АЕК көлемінде өрт немесе табиғи зілзаланың </t>
  </si>
  <si>
    <t xml:space="preserve">Тұлғалардың саны, тегін жүрумен қамтамасыз етілген Санкт-Петербург барып, кері қайту" </t>
  </si>
  <si>
    <t xml:space="preserve">Алушылардың саны бір жолғы төлем бойынша шығындарды өтеуге Әлеуметтік көмек жүргізуге және газ жабдықтарын орнату </t>
  </si>
  <si>
    <t xml:space="preserve">Алушылардың саны бір жолғы төлем бойынша шығындарды өтеуге Әлеуметтік көмек санаторлық-курорттық емдеу </t>
  </si>
  <si>
    <t>"Алушылар саны бойынша біржолғы төлем Единовременная соц.көмек Жеңіс күніне орай ҰОСҚ, ҰОСМ 1 млн. теңге көлемінде</t>
  </si>
  <si>
    <t>"Алушылар саны бойынша біржолғы төлем Единовременная соц.көмек Жеңіс күніне орай мүгедектеріне теңестірілген және оқу ҰОС және т. б. 100 мың теңге</t>
  </si>
  <si>
    <t xml:space="preserve">"Алушылар саны бойынша біржолғы төлем Единовременная соц.көмек Жеңіс күніне орай еңбек майданының ардагерлеріне 50 мың теңге көлемінде </t>
  </si>
  <si>
    <t>"Алушылар саны бойынша біржолғы төлем Күніне орай Біржолғы әлеуметтік көмек ҚР Тәуелсіздік ақталған 1986 жылғы желтоқсан оқиғасына қатысушыларға 150 мың теңге көлемінде</t>
  </si>
  <si>
    <t>Жиыны :</t>
  </si>
  <si>
    <t>Ж. Қаратаев</t>
  </si>
  <si>
    <t xml:space="preserve"> "Автомашиналар саны, қызмет көрсететін "Инватакси"қызметі</t>
  </si>
  <si>
    <t>"Мүгедектер саны қамтамасыз етілген, техникалық көмекші құралдармен (сурдо және тифло), жүріп-тұру құралдарымен"</t>
  </si>
  <si>
    <t>"Мүгедектер саны қамтамасыз етілген, кресло-арбалармен "</t>
  </si>
  <si>
    <t>"Мүгедектердің саны қамтамасыз етілген ходунков, балдақтарды, тростей "</t>
  </si>
  <si>
    <t xml:space="preserve"> "Мүгедектердің саны, кеңейту, техникалық құралдармен қамтамасыз ету" </t>
  </si>
  <si>
    <t>"Саны мүгедек балалар, үйде білім алатын балаларды материалдық қамтамасыз ету"</t>
  </si>
  <si>
    <t xml:space="preserve"> "Мүгедектердің саны қамтамасыз етілген мүгедектерге протездік-ортопедиялық құралдармен қамтамасыз ету (бұйымдармен)"</t>
  </si>
  <si>
    <t>"Мүгедектердің саны қамтамасыз етілген слухопротезная көмек"</t>
  </si>
  <si>
    <t>1) тұлғалардың Үлес салмағы, арнайы әлеуметтік қызметтерді көрсетумен қамтылған (тұлғалардың жалпы саны, оларды алуға мұқтаж) - 2020 жыл – 99,6%, 2021 жылы – 99,8%, 2022 жылы – 100% 2) қамтылған тұлғалардың Үлесі арнайы әлеуметтік қызметтер ұсынатын жеке сектор субъектілері (оның ішінде үкіметтік емес ұйымдар) - 2020-жылға – 10,5%, 2021 жылы – 11%, 2022 жылы – 11,5% 3) Үлесі әлеуметтік бөлікте іске асырылған мүгедектерді оңалту бағдарламаларының 2020 жылы 67,5% - ға, 2021 жылы - 67,7%, 2022 жылы - 68 %.</t>
  </si>
  <si>
    <t>Бос орын 12 адам</t>
  </si>
  <si>
    <t>Қамтылған тұлғалардың үлес салмағы арнаулы әлеуметтік қызмет көрсетумен ішінен оларды алуға мұқтаж: 2020 жылы – 99,5%, 2021 жылы – 100%, 2022 жылы – 100%</t>
  </si>
  <si>
    <t>Вакансия -28 адам</t>
  </si>
  <si>
    <t xml:space="preserve">Қамтылған тұлғалардың үлес салмағы арнаулы әлеуметтік қызмет көрсетумен (тұлғалардың жалпы саны, оларды алуға мұқтаж) - 2020-жылға – 99,5%, 2021 жылы – 100%, 2022 жылы – 100% </t>
  </si>
  <si>
    <t>Бос орын 28 адам.</t>
  </si>
  <si>
    <t xml:space="preserve">Іс-шара орындалды. 
0,3 мың теңге - үнемдеу, еңбекке ақы төлеу қоры бойынша
</t>
  </si>
  <si>
    <t>Қызметкерлердің саны Алматы қалалық тұлғаларға арналған әлеуметтік бейімдеу орталығының, белгілі тұрағы жоқ "Пана"</t>
  </si>
  <si>
    <t>Шығындар көлемі ұстауға арнайы әлеуметтік қызметтерді алушылардың және қызметкерлердің Алматы қалалық тұлғаларға арналған әлеуметтік бейімдеу орталығының, белгілі тұрағы жоқ "Пана"</t>
  </si>
  <si>
    <t>Қамтамасыз ету тұратын КММ, "арнаулы әлеуметтік қызметтер көрсету Орталығы" Демеу көрсету стандарттарына сәйкес арнаулы әлеуметтік қызметтердің</t>
  </si>
  <si>
    <t>Вакансия - 33 адам.</t>
  </si>
  <si>
    <t xml:space="preserve">Қажеттілігіне байланысты арттыру бойынша жұмыстар жүргізілді жобалық мощностиучреждения 5 қызмет алушылар. </t>
  </si>
  <si>
    <t>Вакансия -33 адам</t>
  </si>
  <si>
    <t>Іс-шара орындалды. Үнемдеу ГЗ</t>
  </si>
  <si>
    <t>Саны АӘҚ алушылардың ортасында "Парасат" г. Алматы</t>
  </si>
  <si>
    <t>мазмұны Орталық қызметкерлерінің "Парасат" г. Алматы</t>
  </si>
  <si>
    <t>Саны АӘҚ алушылардың Орталықта "Аяла" г. Алматы</t>
  </si>
  <si>
    <t>мазмұны Орталығының қызметкерлері "Аяла" г. Алматы</t>
  </si>
  <si>
    <t xml:space="preserve">Іс-шара орындалды. 
9,375 мың теңге - үнемдеу бойынша еңбекақы төлеу қорына;
5,0 мың теңге - төлем нақты көрсетілген қызмет көлемі.
</t>
  </si>
  <si>
    <t>Қамтамасыз ету Орталықта тұратын "Сенім" және әлеуметтік қызметтер "Шапағат"</t>
  </si>
  <si>
    <t>Шығындар көлемі ұстауға арналған арнаулы әлеуметтік қызмет алушылар мен қызметкерлердің Орталығында "Сенім" және әлеуметтік қызметтер "Шапағат"</t>
  </si>
  <si>
    <t>Алушылардың саны арнаулы әлеуметтік қызметтер көрсету Орталығы "Сенім"</t>
  </si>
  <si>
    <t>Қызметкерлердің саны арнаулы әлеуметтік қызметтер көрсету Орталығы "Сенім"</t>
  </si>
  <si>
    <t>Қызметкерлердің саны Орталығының "Шапағат"</t>
  </si>
  <si>
    <t>Алушылардың саны арнаулы әлеуметтік қызметтер көрсету Орталығы "Шапағат"</t>
  </si>
  <si>
    <t>Бос лауазымдар - 21.</t>
  </si>
  <si>
    <t>Қызметкерлердің саны КММ "Дағдарыс орталығы, "Жан-Сая"</t>
  </si>
  <si>
    <t>Жұмыссыздық деңгейінің өсуіне жол бермеу жоғары емес: 2020 - 5,6 %, 2021 - 5,8%, 2022 - 6%.</t>
  </si>
  <si>
    <r>
      <t xml:space="preserve">Бюджеттік бағдарламаның мақсаты: </t>
    </r>
    <r>
      <rPr>
        <u/>
        <sz val="10"/>
        <color theme="1"/>
        <rFont val="Times New Roman"/>
        <family val="1"/>
        <charset val="204"/>
      </rPr>
      <t>Іске асыруды қамтамасыз ету, жұмыспен қамту Жол картасы-2021 және жұмыспен қамту Орталығының қызметін Алматы қаласы</t>
    </r>
  </si>
  <si>
    <t>Бос орын -6 адам</t>
  </si>
  <si>
    <t>Коды мен атауы: бюджеттік кіші бағдарламаның есебінен "011 республикалық бюджеттен"</t>
  </si>
  <si>
    <t>Ақпараттық жұмыс</t>
  </si>
  <si>
    <t xml:space="preserve">Үнемдеу кезінде түпкілікті төлем орындалған жұмыстар бойынша - 0,2 мың теңге
</t>
  </si>
  <si>
    <t xml:space="preserve">Үнемдеу кезінде түпкілікті төлем орындалған жұмыстар бойынша - 3,3 мың теңге
</t>
  </si>
  <si>
    <t>Ымдау тілі мамандарының қызметтері</t>
  </si>
  <si>
    <t>Протездеу бойынша қызметтер</t>
  </si>
  <si>
    <t xml:space="preserve">Іс-шара орындалды.Қалдық дөңгелектеу есебінен - 0,67 мың теңге </t>
  </si>
  <si>
    <t>Үлесі еңбекке жарамды арасында атаулы әлеуметтік көмек алушылардың 2020 жылы - 20 %</t>
  </si>
  <si>
    <t xml:space="preserve"> Материалдық-техникалық жарақтандыру ведомстволық бағыныстағы мемлекеттік мекемелер. Сатып алу автокөлік құралдары, жабдықтар және басқа да негізгі құралдарын жабуды қамтамасыз етеді негізгі қажеттіліктерін 2020 жылы-100%.</t>
  </si>
  <si>
    <t xml:space="preserve">"Орнату (монтаждау) күзет дабылы/бейнебақылау жүйесіне және осыған ұқсас жабдықтар </t>
  </si>
  <si>
    <t xml:space="preserve">"Автокөлік сатып алу" </t>
  </si>
  <si>
    <t>"Машиналарды, жабдықтарды, құралдарды, өндірістік және шаруашылық мүкәммал"</t>
  </si>
  <si>
    <t>Саны "көрсетілген арнаулы әлеуметтік қызмет көрсету тұрмыстық зорлық-зомбылық құрбандарына"</t>
  </si>
  <si>
    <t>Саны "көрсетілген арнаулы әлеуметтік қызметтер адам саудасының құрбандарына"</t>
  </si>
  <si>
    <t>"Саны қызмет көрсетілетін адамдардың үйде шағын сыйымдылықтағы өз бетімен тұру үшін"</t>
  </si>
  <si>
    <t xml:space="preserve">"Ерте араласу" </t>
  </si>
  <si>
    <t xml:space="preserve"> Мем.әлеуметтік тапсырыс нұсқау ЦССУ жағдайында полустатсонара</t>
  </si>
  <si>
    <t xml:space="preserve">ЦССУ тұлғалар үшін орындарынан босатылған бас бостандығынан айыру </t>
  </si>
  <si>
    <t>Орталығы "белсенді ұзақ өмір сүру"</t>
  </si>
  <si>
    <t>Орталығы "Бақытты отбасы"</t>
  </si>
  <si>
    <t>Дамыту орталығы "дәстүрлі қолөнер аз қамтылған отбасылар үшін Алатау ауданында"</t>
  </si>
  <si>
    <t>"Шынга өрлеу"</t>
  </si>
  <si>
    <t xml:space="preserve">"Тәуелсіз өмір мектебі" </t>
  </si>
  <si>
    <t xml:space="preserve">"Саны мүгедектерді арнайы әлеуметтік қызметтермен қамтылған ҮЕҰ" </t>
  </si>
  <si>
    <t xml:space="preserve"> Саны "көрсетілген арнаулы әлеуметтік қызметтер адам саудасының құрбандарына"</t>
  </si>
  <si>
    <t xml:space="preserve">К Саны"көрсетілген арнаулы әлеуметтік қызмет көрсету тұрмыстық зорлық-зомбылық құрбандарына" </t>
  </si>
  <si>
    <t>Орталығы қолдау үшін жұмыспен қамту мүгедектігі бар адамдардың "Ten Qogam"</t>
  </si>
  <si>
    <t>Бюджеттік бағдарламаның коды және атауы 106 "резерві есебінен шаралар Өткізу жергілікті атқарушы органның шұғыл шығындарға арналған"</t>
  </si>
  <si>
    <t>литр</t>
  </si>
  <si>
    <t>Сатып Алу Жққ Антисептик</t>
  </si>
  <si>
    <t>Жққ-Антисептик</t>
  </si>
  <si>
    <t>Аутсорсинг тамақтану бойынша</t>
  </si>
  <si>
    <t>"Алушылар саны"мемлекеттік атаулы әлеуметтік көмек</t>
  </si>
  <si>
    <t>Қорғаныш киімдерінің жиынтығы</t>
  </si>
  <si>
    <t>арнаулы жүріп-тұру құралдары</t>
  </si>
  <si>
    <t>Қаржы бөлімінің басшысы</t>
  </si>
  <si>
    <t xml:space="preserve">М. а. Басқарма басшысының әлеуметтік әл-ауқатын Алматы қаласы </t>
  </si>
  <si>
    <r>
      <rPr>
        <b/>
        <sz val="10"/>
        <rFont val="Times New Roman"/>
        <family val="1"/>
        <charset val="204"/>
      </rPr>
      <t>Ұсыну мерзімі:</t>
    </r>
    <r>
      <rPr>
        <sz val="10"/>
        <rFont val="Times New Roman"/>
        <family val="1"/>
        <charset val="204"/>
      </rPr>
      <t xml:space="preserve"> 24 қаңтарға дейін есепті жылдан кейінгі жылдың қаржы жылы</t>
    </r>
  </si>
  <si>
    <t>Алушылардың саны Ай сайынғы төлеу бойынша студенттерге әлеуметтік көмек-оқу озаттары -100%;</t>
  </si>
  <si>
    <t xml:space="preserve">Үнемдеу ГЗ бойынша сатып алу хоз. тауарлар - 1,0 мың теңге. 
</t>
  </si>
  <si>
    <t>Қамтамасыз ету, персоналды тиімді басқару. Үлесін арттыру білікті кадрларды 2020 жылға - 40%</t>
  </si>
  <si>
    <t>Әлеуметтік үй "Қамқор" бірқатар іс-шаралар анықтау бойынша жалғызілікті қарттар мен бар ниет білдірген өтініш қоныстандыру. Қамту саны қызмет алушылардың көрсетілген ескере отырып, қайтыс болған, не өз еркімен кеткендердің</t>
  </si>
  <si>
    <t>Мазмұны қызметкерлерінің Әлеуметтік үй "Қамқор"</t>
  </si>
  <si>
    <t>Вакансия - 2,5 адам</t>
  </si>
  <si>
    <t xml:space="preserve">Үнемдеу ұсыну фактісі бойынша көрсетілген қызметтер бойынша түпкілікті төлем орындалған жұмыстар (қызметтер) үшін (МБ) - 0,4 мың теңге Үнем беру фактісі бойынша көрсетілген қызметтер бойынша түпкілікті төлем орындалған жұмыстар (қызметтер) үшін (МБ) - 6,7 мың теңге, </t>
  </si>
  <si>
    <t xml:space="preserve"> ҚР Заңына сәйкес "халықты жұмыспен қамту ТУРАЛЫ" жұмыссыздарды қоғамдық жұмыстарға жіберуді жұмыссыздың келісімі бойынша жүзеге асырылады. Өткізу туралы ақпарат қоғамдық жұмыстарды 01.01.2020 жылға бағытталған қр денсаулық сақтау және әлеуметтік даму 10.21/08 04.01.2017 жылғы. 2020 жылы жоспар бойынша жұмыссыздарды ақылы қоғамдық жұмыстарға-2 313 адам жіберілді 2 314 адам, бұл жұмыстың орташа ұзақтығы бір жұмыссыз-ды құрады, 1 айдан кем емес, және қатысушылардың санын арттыру бағдарламасы бойынша АӘК.</t>
  </si>
  <si>
    <t>Жалақыны ішінара субсидиялау</t>
  </si>
  <si>
    <t>Мемлекеттік әлеуметтік пакет</t>
  </si>
  <si>
    <t>Алушылардың саны, өнімдік себет үшін СУСН (2 АЕК)</t>
  </si>
  <si>
    <t>Өнімдік себет үшін СУСН (2 АЕК)</t>
  </si>
  <si>
    <t>Іс-шара перевыполнено. Төленеді фактісі бойынша өтініш қызмет алушылар.</t>
  </si>
  <si>
    <t xml:space="preserve">Көрсеткіштері бойынша "алушылар Саны Ай сайынғы төлем мөлшерінде әлеуметтік көмек 6,5 АЕК ҰОС қатысушылары мен мүгедектеріне және соларға теңестірілген тұлғаларға коммуналдық қызметтерді төлеуге </t>
  </si>
  <si>
    <t>Іс-шара орындалды. Қалдығы есепке дөңгелектеу</t>
  </si>
  <si>
    <t>Қызмет көрсету терминалдары "ОНАЙ"</t>
  </si>
  <si>
    <t xml:space="preserve"> "Қамтамасыз ету, санаторлық - курорттық емдеу, балалар!"</t>
  </si>
  <si>
    <t xml:space="preserve"> "Қамтамасыз ету, санаторлық - курорттық емдеу бойынша көру "</t>
  </si>
  <si>
    <t xml:space="preserve"> "Қамтамасыз ету, санаторлық - курорттық емдеумен ересектер "</t>
  </si>
  <si>
    <t>Іс-шара перевыполнено есебінен ұлғайту бойынша қызмет алушылардың 2 АЕК. Фактісі бойынша жүгінген.</t>
  </si>
  <si>
    <t xml:space="preserve">Іс-шара ішінара орындалған. </t>
  </si>
  <si>
    <r>
      <rPr>
        <sz val="10"/>
        <rFont val="Times New Roman"/>
        <family val="1"/>
        <charset val="204"/>
      </rPr>
      <t>Бюджеттік бағдарламаның коды және атауы</t>
    </r>
    <r>
      <rPr>
        <b/>
        <sz val="10"/>
        <rFont val="Times New Roman"/>
        <family val="1"/>
        <charset val="204"/>
      </rPr>
      <t xml:space="preserve"> Нөл он бес </t>
    </r>
    <r>
      <rPr>
        <sz val="10"/>
        <rFont val="Times New Roman"/>
        <family val="1"/>
        <charset val="204"/>
      </rPr>
      <t>"</t>
    </r>
    <r>
      <rPr>
        <b/>
        <sz val="10"/>
        <rFont val="Times New Roman"/>
        <family val="1"/>
        <charset val="204"/>
      </rPr>
      <t xml:space="preserve"> Қамтамасыз ету "мұқтаж мүгедектерді гигиеналық құралдармен, жеке көмекшінің әлеуметтік қызметтерді көрсетуге мұқтаж бірінші топтағы мүгедектерге жүріп-тұруы қиын, және ымдау тілі маманының қызметін және естімейтіндігі бойынша мүгедектерге жеке бағдарламасына сәйкес мүгедектерді оңалту"</t>
    </r>
  </si>
  <si>
    <r>
      <rPr>
        <b/>
        <sz val="10"/>
        <color theme="1"/>
        <rFont val="Times New Roman"/>
        <family val="1"/>
        <charset val="204"/>
      </rPr>
      <t>Сипаттамасы (негіздемесі) бюджеттік бағдарламаның</t>
    </r>
    <r>
      <rPr>
        <sz val="10"/>
        <color theme="1"/>
        <rFont val="Times New Roman"/>
        <family val="1"/>
        <charset val="204"/>
      </rPr>
      <t xml:space="preserve">: Есебінен бөлінген ақшалай қаражат сәйкес мүгедекті оңалтудың жеке бағдарламасына сәйкес мұқтаж мүгедектер қамтамасыз етіледі, міндетті гигиеналық құралдармен, бірінші топтағы мүгедектер, қозғалуы қиын соғатын әлеуметтік қызметтермен үшін жеке көмекшінің және естімейтіндігі бойынша мүгедектер ымдау тілі маманның қызметімен </t>
    </r>
  </si>
  <si>
    <t>Қамтамасыз ету жеке көмекшісі</t>
  </si>
  <si>
    <t>Ұсыну ымдау тілі мамандарының</t>
  </si>
  <si>
    <t>Арнайы гигиеналық құралдар</t>
  </si>
  <si>
    <r>
      <rPr>
        <b/>
        <sz val="10"/>
        <color theme="1"/>
        <rFont val="Times New Roman"/>
        <family val="1"/>
        <charset val="204"/>
      </rPr>
      <t>Сипаттамасы (негіздемесі) бюджеттік бағдарламаның</t>
    </r>
    <r>
      <rPr>
        <sz val="10"/>
        <color theme="1"/>
        <rFont val="Times New Roman"/>
        <family val="1"/>
        <charset val="204"/>
      </rPr>
      <t xml:space="preserve">: Есебінен бөлінген ақша қаражатының сәйкес мүгедекті оңалтудың жеке бағдарламасына сәйкес мұқтаж мүгедектер қамтамасыз етіледі, міндетті гигиеналық құралдармен, бірінші топтағы мүгедектер, қозғалуы қиын соғатын әлеуметтік қызметтермен үшін жеке көмекшінің және естімейтіндігі бойынша мүгедектер ымдау тілі маманның қызметімен </t>
    </r>
  </si>
  <si>
    <t>Үнемделген еңбекақы қоры бойынша - 0,3 мың теңге, Экония кезінде түпкілікті төлем орындалған жұмыстар (қызмет көрсетулер)(МБ) -3,1 мың теңге.</t>
  </si>
  <si>
    <t>Қамтамасыз ету, арнайы әлеуметтік қызметтермен мүгедектерге үйде қызмет көрсету жағдайында стандартқа сәйкес арнаулы әлеуметтік қызмет көрсету</t>
  </si>
  <si>
    <t>Үнемдеу фактісі бойынша ұсынылған қызметтер. Іс-шара орындалды.</t>
  </si>
  <si>
    <t xml:space="preserve">Қажеттілігіне байланысты арттыру бойынша жұмыстар жүргізілді, жобалық қуаты мекемесінің 5 қызмет алушылар. </t>
  </si>
  <si>
    <t>Вакансия - 10 адам.</t>
  </si>
  <si>
    <t>Вакансия - 6,5 ставкалары</t>
  </si>
  <si>
    <t>Вакансия -16,5 адам</t>
  </si>
  <si>
    <t>Мазмұны Орталық қызметкерлерінің "Парасат" және "Аяла" г. Алматы</t>
  </si>
  <si>
    <r>
      <rPr>
        <b/>
        <sz val="10"/>
        <color theme="1"/>
        <rFont val="Times New Roman"/>
        <family val="1"/>
        <charset val="204"/>
      </rPr>
      <t xml:space="preserve">Бюджеттік бағдарламаның мақсаты: </t>
    </r>
    <r>
      <rPr>
        <u/>
        <sz val="10"/>
        <color theme="1"/>
        <rFont val="Times New Roman"/>
        <family val="1"/>
        <charset val="204"/>
      </rPr>
      <t>Арнаулы әлеуметтік қызметтер (АӘҚ) белгіленген стандарттарға сәйкес көрсету АӘҚ халықты әлеуметтік қорғау саласында жартылай стационар жағдайында және үйде қызмет көрсету сапасын арттыру және тиімділігін ұсынатын АӘҚ</t>
    </r>
  </si>
  <si>
    <t xml:space="preserve">Іс-шара орындалды. 
1,115 мың теңге - төлем нақты көрсетілген қызмет көлемі;
</t>
  </si>
  <si>
    <t>Вакансия -70,5 адам</t>
  </si>
  <si>
    <t xml:space="preserve"> Бос орындар - 49,5</t>
  </si>
  <si>
    <t>Материалдық емес активтерді сатып алу</t>
  </si>
  <si>
    <t>Сатып алу жиһаз және орг. техникасы үшін "Бақытты отбасы"</t>
  </si>
  <si>
    <t>Сатып алу көтергіштердің мүгедектер үшін</t>
  </si>
  <si>
    <t>Вакансия - 4</t>
  </si>
  <si>
    <t>үшін арнаулы әлеуметтік қызметтер көрсету адамдардың мейірімсіз соқтырған әлеуметтік дезадаптация және әлеуметтік деривации және адамдардың өмірлік қиын жағдайдың салдарынан қауіп қатыгез қарым-қатынастан және зорлық-зомбылық</t>
  </si>
  <si>
    <t xml:space="preserve">Қалауы бойынша қызмет алушылардың қызмет Алушылар өтеді </t>
  </si>
  <si>
    <t>Оплата заработной платы для работников Дағдарыс орталығы "Жан-Сая"</t>
  </si>
  <si>
    <t>Саны обслужевония насиление</t>
  </si>
  <si>
    <t>"Тізбесін кеңейту, техникалық көмекші құралдар "</t>
  </si>
  <si>
    <t>"Арнайы гигиеналық құралдармен қамтамасыз ету "</t>
  </si>
  <si>
    <t xml:space="preserve">Қамтамасыз ету "санаторийлік - курорттық емдеумен" </t>
  </si>
  <si>
    <t>Бюджеттік бағдарламаның коды және атауы 053 "Қызмет ауыстыру және келтіру бойынша сөйлеу процессорларының к кохлеарлық имплантат"</t>
  </si>
  <si>
    <r>
      <rPr>
        <b/>
        <sz val="10"/>
        <color indexed="8"/>
        <rFont val="Times New Roman"/>
        <family val="1"/>
        <charset val="204"/>
      </rPr>
      <t>Бюджеттік бағдарламаның мақсаты:</t>
    </r>
    <r>
      <rPr>
        <sz val="10"/>
        <color indexed="8"/>
        <rFont val="Times New Roman"/>
        <family val="1"/>
        <charset val="204"/>
      </rPr>
      <t xml:space="preserve"> </t>
    </r>
    <r>
      <rPr>
        <u/>
        <sz val="10"/>
        <color indexed="8"/>
        <rFont val="Times New Roman"/>
        <family val="1"/>
        <charset val="204"/>
      </rPr>
      <t>Қызмет көрсету бойынша ауыстыру және келтіру сөйлеу процессорларының балаларға қазақстандағыmed</t>
    </r>
  </si>
  <si>
    <r>
      <rPr>
        <b/>
        <sz val="10"/>
        <color theme="1"/>
        <rFont val="Times New Roman"/>
        <family val="1"/>
        <charset val="204"/>
      </rPr>
      <t>Сипаттамасы (негіздемесі) бюджеттік бағдарламаның</t>
    </r>
    <r>
      <rPr>
        <sz val="10"/>
        <color theme="1"/>
        <rFont val="Times New Roman"/>
        <family val="1"/>
        <charset val="204"/>
      </rPr>
      <t>: Көзделеді шығыстар қамтамасыз ету мүгедектердің және мүгедек балалардың қызметтермен ауыстыру және келтіру бойынша сөйлеу процессорларының к кохлеарлық имплантат</t>
    </r>
  </si>
  <si>
    <t>"Приобретение орг. техника"</t>
  </si>
  <si>
    <r>
      <t xml:space="preserve">Сипаттамасы (негіздемесі) бюджеттік бағдарламаның: </t>
    </r>
    <r>
      <rPr>
        <u/>
        <sz val="10"/>
        <color theme="1"/>
        <rFont val="Times New Roman"/>
        <family val="1"/>
        <charset val="204"/>
      </rPr>
      <t xml:space="preserve">Шығыстар бағытталған, автокөлік құралдарын сатып алуға, лифт құрал-жабдықтарын мен басқа да негізгі құралдарды </t>
    </r>
  </si>
  <si>
    <t>Сатып алу СИЗов қауіпсіздігін қамтамасыз ету үшін здаровия қызметкерлерінің</t>
  </si>
  <si>
    <t>Сатып алу Жққ-мен бір рет қолданылатын маскалар</t>
  </si>
  <si>
    <t>Сатып алу Жққ-мен бір рет қолданылатын қолғаптар</t>
  </si>
  <si>
    <t>Сатып алу Жққ - тепловизор</t>
  </si>
  <si>
    <t>Жққ-мен бір рет қолданылатын маскалар</t>
  </si>
  <si>
    <t>Жққ-мен бір рет қолданылатын қолғаптар</t>
  </si>
  <si>
    <t>Жққ - тепловизор</t>
  </si>
  <si>
    <t>Выплата компенсаций пострадавшим при авиякатострофы ұшақтың әуе компанияларының "БекЭйр"</t>
  </si>
  <si>
    <t>Сатып алу қорғаныш киімдерінің жиынтығы (комплект) қамтамасыз ету үшін қауіпсіздік здаровия үшін</t>
  </si>
  <si>
    <t xml:space="preserve">Бюджеттік бағдарламаның басшысының м. а. </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</si>
</sst>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_-* #,##0.0\ _₽_-;\-* #,##0.0\ _₽_-;_-* &quot;-&quot;??\ _₽_-;_-@_-"/>
    <numFmt numFmtId="167" formatCode="_-* #,##0\ _₽_-;\-* #,##0\ _₽_-;_-* &quot;-&quot;??\ _₽_-;_-@_-"/>
    <numFmt numFmtId="168" formatCode="0.000"/>
  </numFmts>
  <fonts count="40">
    <font>
      <sz val="10"/>
      <name val="Arial Cyr"/>
      <charset val="204"/>
    </font>
    <font>
      <sz val="11"/>
      <color theme="1"/>
      <name val="Calibri"/>
      <family val="2"/>
      <charset val="204"/>
      <scheme val="minor"/>
    </font>
    <font>
      <sz val="10"/>
      <name val="Times New Roman"/>
      <family val="1"/>
      <charset val="204"/>
    </font>
    <font>
      <sz val="11"/>
      <name val="Times New Roman"/>
      <family val="1"/>
      <charset val="204"/>
    </font>
    <font>
      <b/>
      <sz val="10"/>
      <name val="Times New Roman"/>
      <family val="1"/>
      <charset val="204"/>
    </font>
    <font>
      <b/>
      <sz val="10"/>
      <color indexed="8"/>
      <name val="Times New Roman"/>
      <family val="1"/>
      <charset val="204"/>
    </font>
    <font>
      <b/>
      <u/>
      <sz val="10"/>
      <color indexed="8"/>
      <name val="Times New Roman"/>
      <family val="1"/>
      <charset val="204"/>
    </font>
    <font>
      <u/>
      <sz val="10"/>
      <name val="Times New Roman"/>
      <family val="1"/>
      <charset val="204"/>
    </font>
    <font>
      <b/>
      <u/>
      <sz val="10"/>
      <name val="Times New Roman"/>
      <family val="1"/>
      <charset val="204"/>
    </font>
    <font>
      <sz val="10"/>
      <color indexed="8"/>
      <name val="Times New Roman"/>
      <family val="1"/>
      <charset val="204"/>
    </font>
    <font>
      <u/>
      <sz val="10"/>
      <color indexed="8"/>
      <name val="Times New Roman"/>
      <family val="1"/>
      <charset val="204"/>
    </font>
    <font>
      <sz val="10"/>
      <color indexed="8"/>
      <name val="Times New Roman"/>
      <family val="1"/>
      <charset val="204"/>
    </font>
    <font>
      <b/>
      <sz val="10"/>
      <color indexed="8"/>
      <name val="Times New Roman"/>
      <family val="1"/>
      <charset val="204"/>
    </font>
    <font>
      <u/>
      <sz val="10"/>
      <color indexed="8"/>
      <name val="Times New Roman"/>
      <family val="1"/>
      <charset val="204"/>
    </font>
    <font>
      <i/>
      <sz val="10"/>
      <color indexed="8"/>
      <name val="Times New Roman"/>
      <family val="1"/>
      <charset val="204"/>
    </font>
    <font>
      <b/>
      <sz val="10"/>
      <name val="Arial Cyr"/>
      <charset val="204"/>
    </font>
    <font>
      <sz val="11"/>
      <color theme="1"/>
      <name val="Calibri"/>
      <family val="2"/>
      <charset val="204"/>
      <scheme val="minor"/>
    </font>
    <font>
      <b/>
      <sz val="11"/>
      <color theme="1"/>
      <name val="Calibri"/>
      <family val="2"/>
      <charset val="204"/>
      <scheme val="minor"/>
    </font>
    <font>
      <sz val="10"/>
      <color theme="1"/>
      <name val="Times New Roman"/>
      <family val="1"/>
      <charset val="204"/>
    </font>
    <font>
      <sz val="10"/>
      <color theme="1"/>
      <name val="Calibri"/>
      <family val="2"/>
      <charset val="204"/>
      <scheme val="minor"/>
    </font>
    <font>
      <b/>
      <sz val="10"/>
      <color rgb="FF000000"/>
      <name val="Times New Roman"/>
      <family val="1"/>
      <charset val="204"/>
    </font>
    <font>
      <b/>
      <sz val="10"/>
      <color theme="1"/>
      <name val="Times New Roman"/>
      <family val="1"/>
      <charset val="204"/>
    </font>
    <font>
      <u/>
      <sz val="10"/>
      <color theme="1"/>
      <name val="Times New Roman"/>
      <family val="1"/>
      <charset val="204"/>
    </font>
    <font>
      <b/>
      <u/>
      <sz val="10"/>
      <color theme="1"/>
      <name val="Times New Roman"/>
      <family val="1"/>
      <charset val="204"/>
    </font>
    <font>
      <sz val="10"/>
      <color rgb="FF000000"/>
      <name val="Times New Roman"/>
      <family val="1"/>
      <charset val="204"/>
    </font>
    <font>
      <sz val="10"/>
      <color rgb="FFFF0000"/>
      <name val="Times New Roman"/>
      <family val="1"/>
      <charset val="204"/>
    </font>
    <font>
      <b/>
      <sz val="10"/>
      <color rgb="FFFF0000"/>
      <name val="Times New Roman"/>
      <family val="1"/>
      <charset val="204"/>
    </font>
    <font>
      <sz val="10"/>
      <color rgb="FFFF0000"/>
      <name val="Arial Cyr"/>
      <charset val="204"/>
    </font>
    <font>
      <sz val="10"/>
      <name val="Arial Cyr"/>
      <charset val="204"/>
    </font>
    <font>
      <u/>
      <sz val="10"/>
      <color rgb="FF000000"/>
      <name val="Times New Roman"/>
      <family val="1"/>
      <charset val="204"/>
    </font>
    <font>
      <b/>
      <sz val="9.5"/>
      <color theme="1"/>
      <name val="Times New Roman"/>
      <family val="1"/>
      <charset val="204"/>
    </font>
    <font>
      <sz val="9.5"/>
      <name val="Arial Cyr"/>
      <charset val="204"/>
    </font>
    <font>
      <b/>
      <sz val="9.5"/>
      <color rgb="FF000000"/>
      <name val="Times New Roman"/>
      <family val="1"/>
      <charset val="204"/>
    </font>
    <font>
      <b/>
      <sz val="9.5"/>
      <color indexed="8"/>
      <name val="Times New Roman"/>
      <family val="1"/>
      <charset val="204"/>
    </font>
    <font>
      <sz val="9.5"/>
      <color theme="1"/>
      <name val="Times New Roman"/>
      <family val="1"/>
      <charset val="204"/>
    </font>
    <font>
      <b/>
      <u/>
      <sz val="9.5"/>
      <color theme="1"/>
      <name val="Times New Roman"/>
      <family val="1"/>
      <charset val="204"/>
    </font>
    <font>
      <u/>
      <sz val="9.5"/>
      <color theme="1"/>
      <name val="Times New Roman"/>
      <family val="1"/>
      <charset val="204"/>
    </font>
    <font>
      <sz val="9.5"/>
      <color rgb="FF000000"/>
      <name val="Times New Roman"/>
      <family val="1"/>
      <charset val="204"/>
    </font>
    <font>
      <u/>
      <sz val="9.5"/>
      <color indexed="8"/>
      <name val="Times New Roman"/>
      <family val="1"/>
      <charset val="204"/>
    </font>
    <font>
      <b/>
      <sz val="9.5"/>
      <name val="Arial Cyr"/>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6">
    <xf numFmtId="0" fontId="0" fillId="0" borderId="0"/>
    <xf numFmtId="0" fontId="16" fillId="0" borderId="0"/>
    <xf numFmtId="0" fontId="28" fillId="0" borderId="0"/>
    <xf numFmtId="0" fontId="28" fillId="0" borderId="0"/>
    <xf numFmtId="0" fontId="1" fillId="0" borderId="0"/>
    <xf numFmtId="43" fontId="28" fillId="0" borderId="0" applyFont="0" applyFill="0" applyBorder="0" applyAlignment="0" applyProtection="0"/>
  </cellStyleXfs>
  <cellXfs count="897">
    <xf numFmtId="0" fontId="0" fillId="0" borderId="0" xfId="0"/>
    <xf numFmtId="0" fontId="2" fillId="0" borderId="0" xfId="0" applyFont="1" applyFill="1"/>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7" fillId="2" borderId="0" xfId="0" applyFont="1" applyFill="1" applyAlignment="1">
      <alignment vertical="center"/>
    </xf>
    <xf numFmtId="0" fontId="19" fillId="0" borderId="0" xfId="0" applyFont="1"/>
    <xf numFmtId="0" fontId="20" fillId="0" borderId="0" xfId="0" applyFont="1"/>
    <xf numFmtId="0" fontId="21" fillId="0" borderId="0" xfId="0" applyFont="1"/>
    <xf numFmtId="0" fontId="18" fillId="0" borderId="0" xfId="0" applyFont="1" applyBorder="1" applyAlignment="1">
      <alignment horizontal="left" vertical="top" wrapText="1"/>
    </xf>
    <xf numFmtId="0" fontId="18" fillId="0" borderId="1" xfId="0" applyFont="1" applyBorder="1" applyAlignment="1">
      <alignment horizontal="center" vertical="center" wrapText="1"/>
    </xf>
    <xf numFmtId="0" fontId="21" fillId="0" borderId="0" xfId="0" applyFont="1" applyBorder="1" applyAlignment="1">
      <alignment vertical="top" wrapText="1"/>
    </xf>
    <xf numFmtId="0" fontId="21" fillId="0" borderId="0" xfId="0" applyFont="1" applyBorder="1" applyAlignment="1">
      <alignment horizontal="center" vertical="top" wrapText="1"/>
    </xf>
    <xf numFmtId="1" fontId="20" fillId="0" borderId="0" xfId="0" applyNumberFormat="1" applyFont="1" applyBorder="1" applyAlignment="1">
      <alignment horizontal="center" vertical="center" wrapText="1"/>
    </xf>
    <xf numFmtId="0" fontId="18" fillId="0" borderId="0" xfId="0" applyFont="1" applyBorder="1" applyAlignment="1">
      <alignment vertical="top" wrapText="1"/>
    </xf>
    <xf numFmtId="0" fontId="24" fillId="0" borderId="4" xfId="0" applyFont="1" applyBorder="1" applyAlignment="1">
      <alignment vertical="top" wrapText="1"/>
    </xf>
    <xf numFmtId="0" fontId="20" fillId="0" borderId="0" xfId="0" applyFont="1" applyBorder="1" applyAlignment="1">
      <alignment vertical="top" wrapText="1"/>
    </xf>
    <xf numFmtId="0" fontId="0" fillId="0" borderId="0" xfId="0" applyAlignment="1">
      <alignment wrapText="1"/>
    </xf>
    <xf numFmtId="0" fontId="22" fillId="0" borderId="0" xfId="0" applyFont="1" applyBorder="1"/>
    <xf numFmtId="0" fontId="17" fillId="0" borderId="0" xfId="0" applyFont="1"/>
    <xf numFmtId="3" fontId="4" fillId="2" borderId="1"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0" fontId="21" fillId="0" borderId="0" xfId="0" applyFont="1" applyAlignment="1">
      <alignment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0" fontId="21" fillId="0" borderId="0" xfId="0" applyFont="1" applyAlignment="1">
      <alignment vertical="top" wrapText="1"/>
    </xf>
    <xf numFmtId="0" fontId="18" fillId="2" borderId="1" xfId="0" applyFont="1" applyFill="1" applyBorder="1" applyAlignment="1">
      <alignment horizontal="center" vertical="center"/>
    </xf>
    <xf numFmtId="1" fontId="0" fillId="0" borderId="0" xfId="0" applyNumberFormat="1"/>
    <xf numFmtId="0" fontId="9" fillId="2" borderId="1" xfId="0" applyFont="1" applyFill="1" applyBorder="1" applyAlignment="1">
      <alignment horizontal="center" vertical="top" wrapText="1"/>
    </xf>
    <xf numFmtId="3" fontId="2" fillId="2" borderId="4" xfId="0" applyNumberFormat="1" applyFont="1" applyFill="1" applyBorder="1" applyAlignment="1">
      <alignment horizontal="center" vertical="center"/>
    </xf>
    <xf numFmtId="0" fontId="2" fillId="2" borderId="0" xfId="0" applyFont="1" applyFill="1"/>
    <xf numFmtId="0" fontId="21" fillId="2" borderId="0" xfId="0" applyFont="1" applyFill="1"/>
    <xf numFmtId="0" fontId="18" fillId="2" borderId="0" xfId="0" applyFont="1" applyFill="1" applyBorder="1" applyAlignment="1">
      <alignment horizontal="left" vertical="top" wrapText="1"/>
    </xf>
    <xf numFmtId="0" fontId="0" fillId="2" borderId="0" xfId="0" applyFill="1"/>
    <xf numFmtId="0" fontId="2" fillId="2" borderId="1" xfId="0" applyFont="1" applyFill="1" applyBorder="1" applyAlignment="1">
      <alignment horizontal="left" vertical="center" wrapText="1"/>
    </xf>
    <xf numFmtId="0" fontId="2" fillId="2" borderId="4" xfId="0" applyFont="1" applyFill="1" applyBorder="1" applyAlignment="1">
      <alignment vertical="center" wrapText="1"/>
    </xf>
    <xf numFmtId="0" fontId="5" fillId="2" borderId="0" xfId="0" applyFont="1" applyFill="1" applyBorder="1" applyAlignment="1">
      <alignment vertical="center"/>
    </xf>
    <xf numFmtId="0" fontId="9" fillId="2" borderId="0" xfId="0"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0" fontId="9" fillId="2" borderId="0" xfId="0" applyFont="1" applyFill="1" applyBorder="1" applyAlignment="1">
      <alignment vertical="center"/>
    </xf>
    <xf numFmtId="0" fontId="10" fillId="2" borderId="0" xfId="0" applyFont="1" applyFill="1" applyBorder="1" applyAlignment="1">
      <alignment vertical="center"/>
    </xf>
    <xf numFmtId="0" fontId="5" fillId="2" borderId="1" xfId="0" applyFont="1" applyFill="1" applyBorder="1" applyAlignment="1">
      <alignment horizontal="left" vertical="center" wrapText="1"/>
    </xf>
    <xf numFmtId="0" fontId="2" fillId="2" borderId="0" xfId="0" applyFont="1" applyFill="1" applyAlignment="1">
      <alignment horizontal="left"/>
    </xf>
    <xf numFmtId="3" fontId="2" fillId="2" borderId="1" xfId="0" applyNumberFormat="1" applyFont="1" applyFill="1" applyBorder="1" applyAlignment="1">
      <alignment horizontal="center" vertical="center"/>
    </xf>
    <xf numFmtId="0" fontId="4" fillId="2" borderId="0" xfId="0" applyFont="1" applyFill="1"/>
    <xf numFmtId="1" fontId="20" fillId="0" borderId="1" xfId="0" applyNumberFormat="1" applyFont="1" applyBorder="1" applyAlignment="1">
      <alignment horizontal="center" vertical="center" wrapText="1"/>
    </xf>
    <xf numFmtId="0" fontId="24" fillId="2" borderId="4" xfId="0" applyFont="1" applyFill="1" applyBorder="1" applyAlignment="1">
      <alignment vertical="top" wrapText="1"/>
    </xf>
    <xf numFmtId="0" fontId="9" fillId="2" borderId="0" xfId="0" applyFont="1" applyFill="1" applyAlignment="1">
      <alignment horizontal="right"/>
    </xf>
    <xf numFmtId="0" fontId="20" fillId="2" borderId="0" xfId="0" applyFont="1" applyFill="1"/>
    <xf numFmtId="0" fontId="21" fillId="2" borderId="0" xfId="0" applyFont="1" applyFill="1" applyBorder="1" applyAlignment="1">
      <alignment vertical="top" wrapText="1"/>
    </xf>
    <xf numFmtId="1" fontId="20" fillId="2" borderId="0" xfId="0" applyNumberFormat="1" applyFont="1" applyFill="1" applyBorder="1" applyAlignment="1">
      <alignment horizontal="center" vertical="center" wrapText="1"/>
    </xf>
    <xf numFmtId="0" fontId="18" fillId="2" borderId="0" xfId="0" applyFont="1" applyFill="1" applyBorder="1" applyAlignment="1">
      <alignment vertical="top" wrapText="1"/>
    </xf>
    <xf numFmtId="0" fontId="20" fillId="2" borderId="0" xfId="0" applyFont="1" applyFill="1" applyBorder="1" applyAlignment="1">
      <alignment vertical="top" wrapText="1"/>
    </xf>
    <xf numFmtId="0" fontId="18"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2" borderId="0" xfId="0" applyFill="1" applyAlignment="1">
      <alignment wrapText="1"/>
    </xf>
    <xf numFmtId="0" fontId="18" fillId="2" borderId="1" xfId="0" applyFont="1" applyFill="1" applyBorder="1" applyAlignment="1">
      <alignment vertical="top" wrapText="1"/>
    </xf>
    <xf numFmtId="0" fontId="20" fillId="2" borderId="1" xfId="0" applyFont="1" applyFill="1" applyBorder="1" applyAlignment="1">
      <alignment vertical="top" wrapText="1"/>
    </xf>
    <xf numFmtId="1" fontId="18"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0" fontId="9" fillId="0" borderId="1" xfId="0" applyFont="1" applyBorder="1" applyAlignment="1">
      <alignment horizontal="left" vertical="center" wrapText="1"/>
    </xf>
    <xf numFmtId="1" fontId="2" fillId="2" borderId="2"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8" fillId="0" borderId="1" xfId="0" applyFont="1" applyBorder="1" applyAlignment="1">
      <alignment vertical="top" wrapText="1"/>
    </xf>
    <xf numFmtId="0" fontId="21" fillId="0" borderId="1" xfId="0" applyFont="1" applyBorder="1" applyAlignment="1">
      <alignment vertical="top" wrapText="1"/>
    </xf>
    <xf numFmtId="164" fontId="18" fillId="2" borderId="3" xfId="0" applyNumberFormat="1"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top" wrapText="1"/>
    </xf>
    <xf numFmtId="164" fontId="24" fillId="2" borderId="1" xfId="0" applyNumberFormat="1" applyFont="1" applyFill="1" applyBorder="1" applyAlignment="1">
      <alignment horizontal="center" vertical="center" wrapText="1"/>
    </xf>
    <xf numFmtId="0" fontId="15" fillId="0" borderId="0" xfId="0" applyFont="1" applyAlignment="1">
      <alignment horizontal="center" vertical="center"/>
    </xf>
    <xf numFmtId="0" fontId="20" fillId="2" borderId="2" xfId="0" applyFont="1" applyFill="1" applyBorder="1" applyAlignment="1">
      <alignment horizontal="center" vertical="center" wrapText="1"/>
    </xf>
    <xf numFmtId="3" fontId="4"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0" fillId="0" borderId="0" xfId="0" applyAlignment="1">
      <alignment vertical="top"/>
    </xf>
    <xf numFmtId="0" fontId="9" fillId="2" borderId="4" xfId="0" applyFont="1" applyFill="1" applyBorder="1" applyAlignment="1">
      <alignment vertical="top" wrapText="1"/>
    </xf>
    <xf numFmtId="165" fontId="2" fillId="2" borderId="1"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9" fillId="2" borderId="1" xfId="0" applyFont="1" applyFill="1" applyBorder="1" applyAlignment="1">
      <alignment horizontal="left" vertical="top" wrapText="1"/>
    </xf>
    <xf numFmtId="0" fontId="21" fillId="0" borderId="0" xfId="0" applyFont="1" applyAlignment="1">
      <alignment horizontal="center" wrapText="1"/>
    </xf>
    <xf numFmtId="0" fontId="2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2" xfId="0" applyFont="1" applyBorder="1" applyAlignment="1">
      <alignment horizontal="left" vertical="center" wrapText="1"/>
    </xf>
    <xf numFmtId="0" fontId="20" fillId="0" borderId="1" xfId="0" applyFont="1" applyBorder="1" applyAlignment="1">
      <alignment horizontal="center" vertical="center" wrapText="1"/>
    </xf>
    <xf numFmtId="3" fontId="2" fillId="2" borderId="1" xfId="0" applyNumberFormat="1" applyFont="1" applyFill="1" applyBorder="1" applyAlignment="1">
      <alignment horizontal="left" vertical="top" wrapText="1"/>
    </xf>
    <xf numFmtId="164" fontId="2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 fillId="2" borderId="1" xfId="0" applyFont="1" applyFill="1" applyBorder="1" applyAlignment="1">
      <alignment vertical="center" wrapText="1"/>
    </xf>
    <xf numFmtId="0" fontId="23" fillId="2" borderId="0" xfId="0" applyFont="1" applyFill="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2" fillId="2" borderId="0" xfId="0" applyFont="1" applyFill="1" applyAlignment="1">
      <alignment vertical="top"/>
    </xf>
    <xf numFmtId="0" fontId="5" fillId="2" borderId="0" xfId="0" applyFont="1" applyFill="1" applyBorder="1" applyAlignment="1">
      <alignment vertical="top"/>
    </xf>
    <xf numFmtId="0" fontId="9" fillId="2" borderId="0" xfId="0" applyFont="1" applyFill="1" applyBorder="1" applyAlignment="1">
      <alignment horizontal="center" vertical="top" wrapText="1"/>
    </xf>
    <xf numFmtId="165" fontId="9" fillId="2" borderId="0" xfId="0" applyNumberFormat="1" applyFont="1" applyFill="1" applyBorder="1" applyAlignment="1">
      <alignment horizontal="center" vertical="top" wrapText="1"/>
    </xf>
    <xf numFmtId="3" fontId="9" fillId="2" borderId="0" xfId="0" applyNumberFormat="1" applyFont="1" applyFill="1" applyBorder="1" applyAlignment="1">
      <alignment horizontal="center" vertical="top" wrapText="1"/>
    </xf>
    <xf numFmtId="0" fontId="9" fillId="2" borderId="0" xfId="0" applyFont="1" applyFill="1" applyBorder="1" applyAlignment="1">
      <alignment vertical="top"/>
    </xf>
    <xf numFmtId="0" fontId="10" fillId="2" borderId="0" xfId="0" applyFont="1" applyFill="1" applyBorder="1" applyAlignment="1">
      <alignment vertical="top"/>
    </xf>
    <xf numFmtId="0" fontId="12" fillId="2" borderId="1" xfId="0" applyFont="1" applyFill="1" applyBorder="1" applyAlignment="1">
      <alignment horizontal="center" vertical="center" wrapText="1"/>
    </xf>
    <xf numFmtId="164" fontId="21" fillId="0" borderId="1" xfId="0" applyNumberFormat="1" applyFont="1" applyBorder="1" applyAlignment="1">
      <alignment horizontal="center" vertical="center" wrapText="1"/>
    </xf>
    <xf numFmtId="165" fontId="4" fillId="2" borderId="1" xfId="0" applyNumberFormat="1" applyFont="1" applyFill="1" applyBorder="1" applyAlignment="1">
      <alignment horizontal="center" vertical="top" wrapText="1"/>
    </xf>
    <xf numFmtId="164" fontId="24"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0" fontId="21" fillId="2" borderId="4" xfId="0" applyFont="1" applyFill="1" applyBorder="1" applyAlignment="1">
      <alignment vertical="top" wrapText="1"/>
    </xf>
    <xf numFmtId="164" fontId="18"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3" fontId="2" fillId="2" borderId="0"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2" xfId="0" applyFont="1" applyFill="1" applyBorder="1" applyAlignment="1">
      <alignment horizontal="center" vertical="center" wrapText="1"/>
    </xf>
    <xf numFmtId="0" fontId="4" fillId="2" borderId="0" xfId="0" applyFont="1" applyFill="1" applyAlignment="1">
      <alignment horizontal="left" vertical="center"/>
    </xf>
    <xf numFmtId="0" fontId="5"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top" wrapText="1"/>
    </xf>
    <xf numFmtId="0" fontId="5" fillId="0" borderId="2" xfId="0" applyFont="1" applyBorder="1" applyAlignment="1">
      <alignment horizontal="center" vertical="center" wrapText="1"/>
    </xf>
    <xf numFmtId="0" fontId="20" fillId="2" borderId="0" xfId="0" applyFont="1" applyFill="1" applyBorder="1" applyAlignment="1">
      <alignment horizontal="left" vertical="top" wrapText="1"/>
    </xf>
    <xf numFmtId="0" fontId="5" fillId="2" borderId="2"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Alignment="1">
      <alignment horizontal="left" vertical="center" wrapText="1"/>
    </xf>
    <xf numFmtId="0" fontId="21" fillId="0" borderId="0" xfId="0" applyFont="1" applyBorder="1" applyAlignment="1">
      <alignment horizontal="center"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center" wrapText="1"/>
    </xf>
    <xf numFmtId="0" fontId="21" fillId="2" borderId="0" xfId="0" applyFont="1" applyFill="1" applyAlignment="1">
      <alignment wrapText="1"/>
    </xf>
    <xf numFmtId="165" fontId="2" fillId="2" borderId="6" xfId="0" applyNumberFormat="1" applyFont="1" applyFill="1" applyBorder="1" applyAlignment="1">
      <alignment horizontal="center" vertical="center" wrapText="1"/>
    </xf>
    <xf numFmtId="0" fontId="17" fillId="2" borderId="0" xfId="0" applyFont="1" applyFill="1"/>
    <xf numFmtId="0" fontId="21" fillId="2" borderId="0" xfId="0" applyFont="1" applyFill="1" applyAlignment="1">
      <alignment horizontal="center" vertical="center"/>
    </xf>
    <xf numFmtId="0" fontId="5" fillId="2" borderId="0" xfId="0" applyFont="1" applyFill="1" applyAlignment="1">
      <alignment horizontal="center"/>
    </xf>
    <xf numFmtId="0" fontId="3" fillId="2" borderId="0" xfId="0" applyFont="1" applyFill="1" applyAlignment="1">
      <alignment vertical="center"/>
    </xf>
    <xf numFmtId="0" fontId="4" fillId="2" borderId="0" xfId="0" applyFont="1" applyFill="1" applyBorder="1" applyAlignment="1">
      <alignment horizontal="left" vertical="center"/>
    </xf>
    <xf numFmtId="0" fontId="2" fillId="2" borderId="0" xfId="0" applyFont="1" applyFill="1" applyBorder="1" applyAlignment="1">
      <alignment horizontal="left"/>
    </xf>
    <xf numFmtId="0" fontId="8" fillId="2" borderId="0" xfId="0" applyFont="1" applyFill="1" applyBorder="1" applyAlignment="1">
      <alignment horizontal="left" vertical="center"/>
    </xf>
    <xf numFmtId="0" fontId="9" fillId="2" borderId="0" xfId="0" applyFont="1" applyFill="1" applyBorder="1" applyAlignment="1">
      <alignment horizontal="center" vertical="center" wrapText="1"/>
    </xf>
    <xf numFmtId="3" fontId="2" fillId="2" borderId="0" xfId="0" applyNumberFormat="1" applyFont="1" applyFill="1" applyBorder="1" applyAlignment="1">
      <alignment horizontal="center" vertical="center"/>
    </xf>
    <xf numFmtId="0" fontId="2" fillId="2" borderId="0" xfId="0" applyFont="1" applyFill="1" applyBorder="1"/>
    <xf numFmtId="0" fontId="2" fillId="2" borderId="0" xfId="0" applyFont="1" applyFill="1" applyBorder="1" applyAlignment="1">
      <alignment vertical="center" wrapText="1"/>
    </xf>
    <xf numFmtId="0" fontId="0" fillId="2" borderId="0" xfId="0" applyFill="1" applyBorder="1"/>
    <xf numFmtId="0" fontId="21" fillId="2" borderId="0" xfId="0" applyFont="1" applyFill="1" applyAlignment="1">
      <alignment horizontal="center" wrapText="1"/>
    </xf>
    <xf numFmtId="0" fontId="22" fillId="2" borderId="0" xfId="0" applyFont="1" applyFill="1" applyAlignment="1">
      <alignment horizontal="left"/>
    </xf>
    <xf numFmtId="0" fontId="22" fillId="2" borderId="0" xfId="0" applyFont="1" applyFill="1" applyBorder="1"/>
    <xf numFmtId="0" fontId="18" fillId="2" borderId="4" xfId="0" applyFont="1" applyFill="1" applyBorder="1" applyAlignment="1">
      <alignment vertical="top" wrapText="1"/>
    </xf>
    <xf numFmtId="164" fontId="0" fillId="2" borderId="1" xfId="0" applyNumberFormat="1" applyFill="1" applyBorder="1" applyAlignment="1">
      <alignment horizontal="center" vertical="center"/>
    </xf>
    <xf numFmtId="0" fontId="21" fillId="2" borderId="1" xfId="0" applyFont="1" applyFill="1" applyBorder="1" applyAlignment="1">
      <alignment vertical="top" wrapText="1"/>
    </xf>
    <xf numFmtId="0" fontId="2" fillId="2" borderId="1" xfId="0" applyFont="1" applyFill="1" applyBorder="1"/>
    <xf numFmtId="164" fontId="2" fillId="2" borderId="1" xfId="0" applyNumberFormat="1" applyFont="1" applyFill="1" applyBorder="1" applyAlignment="1">
      <alignment horizontal="center" vertical="center"/>
    </xf>
    <xf numFmtId="0" fontId="20" fillId="2" borderId="2" xfId="0" applyFont="1" applyFill="1" applyBorder="1" applyAlignment="1">
      <alignment horizontal="left" vertical="center" wrapText="1"/>
    </xf>
    <xf numFmtId="0" fontId="2" fillId="2" borderId="1" xfId="0" applyFont="1" applyFill="1" applyBorder="1" applyAlignment="1">
      <alignment vertical="center"/>
    </xf>
    <xf numFmtId="0" fontId="4" fillId="2" borderId="1" xfId="0" applyFont="1" applyFill="1" applyBorder="1" applyAlignment="1">
      <alignment vertical="center"/>
    </xf>
    <xf numFmtId="164" fontId="21" fillId="2" borderId="4" xfId="0" applyNumberFormat="1" applyFont="1" applyFill="1" applyBorder="1" applyAlignment="1">
      <alignment horizontal="center" vertical="center" wrapText="1"/>
    </xf>
    <xf numFmtId="2" fontId="21" fillId="2" borderId="1" xfId="0" applyNumberFormat="1" applyFont="1" applyFill="1" applyBorder="1" applyAlignment="1">
      <alignment horizontal="center" vertical="center" wrapText="1"/>
    </xf>
    <xf numFmtId="164" fontId="0" fillId="2" borderId="0" xfId="0" applyNumberFormat="1" applyFill="1"/>
    <xf numFmtId="1" fontId="0" fillId="2" borderId="0" xfId="0" applyNumberFormat="1" applyFill="1"/>
    <xf numFmtId="0" fontId="4"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vertical="top" wrapText="1"/>
    </xf>
    <xf numFmtId="1"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0" xfId="0" applyFill="1" applyAlignment="1">
      <alignment vertical="top"/>
    </xf>
    <xf numFmtId="0" fontId="4" fillId="2" borderId="0" xfId="0" applyFont="1" applyFill="1" applyAlignment="1">
      <alignment horizontal="left" vertical="top"/>
    </xf>
    <xf numFmtId="0" fontId="2" fillId="2" borderId="0" xfId="0" applyFont="1" applyFill="1" applyAlignment="1">
      <alignment horizontal="left" vertical="top"/>
    </xf>
    <xf numFmtId="0" fontId="7" fillId="2" borderId="0" xfId="0" applyFont="1" applyFill="1" applyAlignment="1">
      <alignment vertical="top"/>
    </xf>
    <xf numFmtId="0" fontId="21" fillId="2" borderId="0" xfId="0" applyFont="1" applyFill="1" applyBorder="1" applyAlignment="1">
      <alignment horizontal="center" vertical="top" wrapText="1"/>
    </xf>
    <xf numFmtId="0" fontId="21" fillId="2" borderId="0" xfId="0" applyFont="1" applyFill="1" applyAlignment="1">
      <alignment vertical="top"/>
    </xf>
    <xf numFmtId="0" fontId="18" fillId="2" borderId="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24" fillId="2" borderId="4" xfId="0" applyFont="1" applyFill="1" applyBorder="1" applyAlignment="1">
      <alignment vertical="center" wrapText="1"/>
    </xf>
    <xf numFmtId="164" fontId="18" fillId="0"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0" fontId="9" fillId="2" borderId="0" xfId="0" applyFont="1" applyFill="1" applyAlignment="1">
      <alignment vertical="center" wrapText="1"/>
    </xf>
    <xf numFmtId="0" fontId="5" fillId="2" borderId="0" xfId="0" applyFont="1" applyFill="1" applyAlignment="1">
      <alignment horizontal="left" vertical="center" wrapText="1"/>
    </xf>
    <xf numFmtId="0" fontId="4" fillId="2" borderId="0" xfId="0" applyFont="1" applyFill="1" applyAlignment="1">
      <alignment vertical="center"/>
    </xf>
    <xf numFmtId="165" fontId="4" fillId="2" borderId="0" xfId="0" applyNumberFormat="1"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165" fontId="11" fillId="2" borderId="0" xfId="0" applyNumberFormat="1" applyFont="1" applyFill="1" applyBorder="1" applyAlignment="1">
      <alignment horizontal="center" vertical="center" wrapText="1"/>
    </xf>
    <xf numFmtId="3" fontId="11" fillId="2" borderId="0" xfId="0" applyNumberFormat="1" applyFont="1" applyFill="1" applyBorder="1" applyAlignment="1">
      <alignment horizontal="center" vertical="center" wrapText="1"/>
    </xf>
    <xf numFmtId="0" fontId="13" fillId="2" borderId="0" xfId="0" applyFont="1" applyFill="1" applyBorder="1" applyAlignment="1">
      <alignment vertical="center"/>
    </xf>
    <xf numFmtId="0" fontId="21" fillId="2" borderId="0" xfId="0" applyFont="1" applyFill="1" applyBorder="1" applyAlignment="1">
      <alignment vertical="center" wrapText="1"/>
    </xf>
    <xf numFmtId="0" fontId="0" fillId="2" borderId="1" xfId="0" applyFill="1" applyBorder="1" applyAlignment="1">
      <alignment vertical="top"/>
    </xf>
    <xf numFmtId="3" fontId="4" fillId="2" borderId="0" xfId="0" applyNumberFormat="1" applyFont="1" applyFill="1" applyBorder="1" applyAlignment="1">
      <alignment horizontal="center" vertical="top" wrapText="1"/>
    </xf>
    <xf numFmtId="0" fontId="5" fillId="2" borderId="1" xfId="0" applyFont="1" applyFill="1" applyBorder="1" applyAlignment="1">
      <alignment vertical="top" wrapText="1"/>
    </xf>
    <xf numFmtId="0" fontId="5" fillId="2" borderId="2" xfId="0" applyFont="1" applyFill="1" applyBorder="1" applyAlignment="1">
      <alignment vertical="top" wrapText="1"/>
    </xf>
    <xf numFmtId="164" fontId="2" fillId="2" borderId="4"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top" wrapText="1"/>
    </xf>
    <xf numFmtId="3" fontId="2" fillId="2" borderId="0" xfId="0" applyNumberFormat="1" applyFont="1" applyFill="1" applyBorder="1" applyAlignment="1">
      <alignment horizontal="center" vertical="top" wrapText="1"/>
    </xf>
    <xf numFmtId="0" fontId="18" fillId="2" borderId="0" xfId="0" applyFont="1" applyFill="1" applyAlignment="1">
      <alignment vertical="top"/>
    </xf>
    <xf numFmtId="0" fontId="20" fillId="2" borderId="0" xfId="0" applyFont="1" applyFill="1" applyAlignment="1">
      <alignment vertical="top"/>
    </xf>
    <xf numFmtId="1" fontId="20" fillId="2" borderId="0" xfId="0" applyNumberFormat="1" applyFont="1" applyFill="1" applyBorder="1" applyAlignment="1">
      <alignment horizontal="center" vertical="top" wrapText="1"/>
    </xf>
    <xf numFmtId="0" fontId="19" fillId="2" borderId="0" xfId="0" applyFont="1" applyFill="1"/>
    <xf numFmtId="0" fontId="20" fillId="2" borderId="2" xfId="0" applyFont="1" applyFill="1" applyBorder="1" applyAlignment="1">
      <alignment vertical="top" wrapText="1"/>
    </xf>
    <xf numFmtId="0" fontId="2" fillId="2" borderId="0" xfId="0" applyFont="1" applyFill="1" applyBorder="1" applyAlignment="1">
      <alignment horizontal="left" vertical="top"/>
    </xf>
    <xf numFmtId="165" fontId="2" fillId="2" borderId="0" xfId="0" applyNumberFormat="1" applyFont="1" applyFill="1" applyBorder="1" applyAlignment="1">
      <alignment horizontal="center" vertical="top" wrapText="1"/>
    </xf>
    <xf numFmtId="0" fontId="4" fillId="2" borderId="0" xfId="0" applyFont="1" applyFill="1" applyBorder="1" applyAlignment="1">
      <alignment vertical="top"/>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25" fillId="2" borderId="0" xfId="0" applyFont="1" applyFill="1" applyBorder="1" applyAlignment="1">
      <alignment vertical="center"/>
    </xf>
    <xf numFmtId="0" fontId="25" fillId="2" borderId="0" xfId="0" applyFont="1" applyFill="1" applyBorder="1" applyAlignment="1">
      <alignment horizontal="center" vertical="center" wrapText="1"/>
    </xf>
    <xf numFmtId="165" fontId="25" fillId="2" borderId="0" xfId="0" applyNumberFormat="1" applyFont="1" applyFill="1" applyBorder="1" applyAlignment="1">
      <alignment horizontal="center" vertical="center" wrapText="1"/>
    </xf>
    <xf numFmtId="3" fontId="25" fillId="2" borderId="0" xfId="0" applyNumberFormat="1" applyFont="1" applyFill="1" applyBorder="1" applyAlignment="1">
      <alignment horizontal="center" vertical="center" wrapText="1"/>
    </xf>
    <xf numFmtId="0" fontId="25" fillId="2" borderId="0" xfId="0" applyFont="1" applyFill="1" applyBorder="1"/>
    <xf numFmtId="0" fontId="25" fillId="2" borderId="0" xfId="0" applyFont="1" applyFill="1" applyBorder="1" applyAlignment="1">
      <alignment vertical="center" wrapText="1"/>
    </xf>
    <xf numFmtId="3" fontId="25" fillId="2" borderId="0" xfId="0" applyNumberFormat="1" applyFont="1" applyFill="1" applyBorder="1" applyAlignment="1">
      <alignment horizontal="center" vertical="center"/>
    </xf>
    <xf numFmtId="0" fontId="25" fillId="2"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0" xfId="0" applyFont="1" applyFill="1" applyBorder="1" applyAlignment="1">
      <alignment horizontal="center" vertical="center" wrapText="1"/>
    </xf>
    <xf numFmtId="3" fontId="26" fillId="2" borderId="0" xfId="0" applyNumberFormat="1" applyFont="1" applyFill="1" applyBorder="1" applyAlignment="1">
      <alignment horizontal="center" vertical="center" wrapText="1"/>
    </xf>
    <xf numFmtId="0" fontId="27" fillId="2" borderId="0" xfId="0" applyFont="1" applyFill="1" applyBorder="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9" fillId="2" borderId="0" xfId="0" applyFont="1" applyFill="1" applyBorder="1" applyAlignment="1">
      <alignment horizontal="center" vertical="center" wrapText="1"/>
    </xf>
    <xf numFmtId="0" fontId="9" fillId="2" borderId="3" xfId="0" applyFont="1" applyFill="1" applyBorder="1" applyAlignment="1">
      <alignment horizontal="left" vertical="center" wrapText="1"/>
    </xf>
    <xf numFmtId="164" fontId="4"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21" fillId="2" borderId="0" xfId="0" applyFont="1" applyFill="1" applyAlignment="1">
      <alignment horizontal="center" wrapText="1"/>
    </xf>
    <xf numFmtId="0" fontId="4" fillId="2" borderId="2" xfId="0" applyFont="1" applyFill="1" applyBorder="1" applyAlignment="1">
      <alignment horizontal="center" vertical="center" wrapText="1"/>
    </xf>
    <xf numFmtId="0" fontId="20" fillId="2" borderId="0" xfId="0" applyFont="1" applyFill="1" applyBorder="1" applyAlignment="1">
      <alignment horizontal="left" vertical="top" wrapText="1"/>
    </xf>
    <xf numFmtId="0" fontId="4" fillId="2" borderId="0" xfId="0" applyFont="1" applyFill="1" applyAlignment="1">
      <alignment horizontal="left" vertical="center"/>
    </xf>
    <xf numFmtId="0" fontId="5" fillId="2" borderId="0" xfId="0" applyFont="1" applyFill="1" applyBorder="1" applyAlignment="1">
      <alignment horizontal="left" vertical="top" wrapText="1"/>
    </xf>
    <xf numFmtId="0" fontId="21" fillId="2" borderId="0" xfId="0" applyFont="1" applyFill="1" applyAlignment="1">
      <alignment wrapText="1"/>
    </xf>
    <xf numFmtId="0" fontId="18" fillId="2" borderId="1" xfId="0" applyFont="1" applyFill="1" applyBorder="1" applyAlignment="1">
      <alignment horizontal="center" vertical="center" wrapText="1"/>
    </xf>
    <xf numFmtId="0" fontId="21" fillId="2" borderId="0" xfId="0"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3" fontId="2" fillId="2" borderId="4" xfId="0"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24" fillId="0" borderId="1" xfId="0" applyFont="1" applyBorder="1" applyAlignment="1">
      <alignment horizontal="left"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164" fontId="5"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0" fontId="24" fillId="0" borderId="4" xfId="0" applyFont="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1" fillId="2" borderId="0" xfId="0" applyFont="1" applyFill="1" applyAlignment="1">
      <alignment horizontal="center" wrapText="1"/>
    </xf>
    <xf numFmtId="0" fontId="21" fillId="2" borderId="0" xfId="0" applyFont="1" applyFill="1" applyAlignment="1">
      <alignment horizontal="left" vertical="top" wrapText="1"/>
    </xf>
    <xf numFmtId="0" fontId="20"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xf>
    <xf numFmtId="0" fontId="9" fillId="2" borderId="3" xfId="0" applyFont="1" applyFill="1" applyBorder="1" applyAlignment="1">
      <alignment horizontal="left" vertical="center" wrapText="1"/>
    </xf>
    <xf numFmtId="0" fontId="21" fillId="2" borderId="0" xfId="0" applyFont="1" applyFill="1" applyAlignment="1">
      <alignment wrapText="1"/>
    </xf>
    <xf numFmtId="0" fontId="1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1" fillId="2" borderId="4" xfId="0" applyFont="1" applyFill="1" applyBorder="1" applyAlignment="1">
      <alignment vertical="center" wrapText="1"/>
    </xf>
    <xf numFmtId="0" fontId="2" fillId="2" borderId="0" xfId="0" applyFont="1" applyFill="1" applyAlignment="1">
      <alignment horizontal="left" vertical="top" wrapText="1"/>
    </xf>
    <xf numFmtId="0" fontId="21" fillId="2" borderId="1" xfId="0" applyFont="1" applyFill="1" applyBorder="1" applyAlignment="1">
      <alignment vertical="center" wrapText="1"/>
    </xf>
    <xf numFmtId="0" fontId="18" fillId="2" borderId="1" xfId="0" applyFont="1" applyFill="1" applyBorder="1" applyAlignment="1">
      <alignment vertical="center" wrapText="1"/>
    </xf>
    <xf numFmtId="3" fontId="4" fillId="2" borderId="1" xfId="0" applyNumberFormat="1" applyFont="1" applyFill="1" applyBorder="1" applyAlignment="1">
      <alignment horizontal="left" vertical="center" wrapText="1"/>
    </xf>
    <xf numFmtId="0" fontId="21" fillId="2" borderId="1" xfId="0" applyFont="1" applyFill="1" applyBorder="1" applyAlignment="1">
      <alignment horizontal="left" vertical="center" wrapText="1"/>
    </xf>
    <xf numFmtId="0" fontId="18" fillId="0" borderId="4" xfId="0" applyFont="1" applyBorder="1" applyAlignment="1">
      <alignment vertical="center" wrapText="1"/>
    </xf>
    <xf numFmtId="0" fontId="21" fillId="0" borderId="4" xfId="0" applyFont="1" applyBorder="1" applyAlignment="1">
      <alignment vertical="center" wrapText="1"/>
    </xf>
    <xf numFmtId="0" fontId="24" fillId="0" borderId="5" xfId="0" applyFont="1" applyBorder="1" applyAlignment="1">
      <alignment vertical="center" wrapText="1"/>
    </xf>
    <xf numFmtId="0" fontId="20" fillId="0" borderId="1" xfId="0" applyFont="1" applyBorder="1" applyAlignment="1">
      <alignment vertical="center" wrapText="1"/>
    </xf>
    <xf numFmtId="0" fontId="5" fillId="2" borderId="4" xfId="0"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xf>
    <xf numFmtId="165" fontId="4" fillId="2" borderId="4" xfId="0" applyNumberFormat="1" applyFont="1" applyFill="1" applyBorder="1" applyAlignment="1">
      <alignment horizontal="center" vertical="top"/>
    </xf>
    <xf numFmtId="0" fontId="20"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21" fillId="2" borderId="0" xfId="0" applyFont="1" applyFill="1" applyAlignment="1">
      <alignment horizontal="left"/>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0" xfId="0" applyFont="1" applyFill="1" applyAlignment="1">
      <alignment horizontal="left" vertical="center"/>
    </xf>
    <xf numFmtId="0" fontId="5"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7"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5" fillId="2" borderId="0" xfId="0" applyFont="1" applyFill="1" applyBorder="1" applyAlignment="1">
      <alignment horizontal="left" vertical="center" wrapText="1"/>
    </xf>
    <xf numFmtId="3" fontId="2" fillId="2"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21" fillId="2" borderId="0" xfId="0" applyFont="1" applyFill="1" applyAlignment="1">
      <alignment horizontal="left"/>
    </xf>
    <xf numFmtId="0" fontId="4" fillId="2" borderId="1" xfId="0" applyFont="1" applyFill="1" applyBorder="1" applyAlignment="1">
      <alignment horizontal="center" vertical="center" wrapText="1"/>
    </xf>
    <xf numFmtId="0" fontId="18" fillId="2" borderId="1" xfId="0" applyNumberFormat="1" applyFont="1" applyFill="1" applyBorder="1" applyAlignment="1">
      <alignment horizontal="left" vertical="top" wrapText="1"/>
    </xf>
    <xf numFmtId="165" fontId="18" fillId="2" borderId="1"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1" fillId="2" borderId="0" xfId="0" applyFont="1" applyFill="1" applyAlignment="1">
      <alignment horizontal="left"/>
    </xf>
    <xf numFmtId="0" fontId="18" fillId="2" borderId="0" xfId="0" applyFont="1" applyFill="1" applyAlignment="1">
      <alignment horizontal="left"/>
    </xf>
    <xf numFmtId="0" fontId="2" fillId="2" borderId="1" xfId="0" applyFont="1" applyFill="1" applyBorder="1" applyAlignment="1">
      <alignment horizontal="center" vertical="center" wrapText="1"/>
    </xf>
    <xf numFmtId="165" fontId="18" fillId="2" borderId="3" xfId="0" applyNumberFormat="1" applyFont="1" applyFill="1" applyBorder="1" applyAlignment="1">
      <alignment horizontal="center" vertical="center" wrapText="1"/>
    </xf>
    <xf numFmtId="165" fontId="21" fillId="2" borderId="3" xfId="0" applyNumberFormat="1" applyFont="1" applyFill="1" applyBorder="1" applyAlignment="1">
      <alignment horizontal="center" vertical="center" wrapText="1"/>
    </xf>
    <xf numFmtId="0" fontId="18" fillId="2" borderId="5" xfId="0" applyFont="1" applyFill="1" applyBorder="1" applyAlignment="1">
      <alignment vertical="top" wrapText="1"/>
    </xf>
    <xf numFmtId="3" fontId="18"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1" xfId="0" applyNumberFormat="1" applyFont="1" applyFill="1" applyBorder="1" applyAlignment="1">
      <alignment vertical="center" wrapText="1"/>
    </xf>
    <xf numFmtId="0" fontId="9"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vertical="top"/>
    </xf>
    <xf numFmtId="0" fontId="4" fillId="2" borderId="0" xfId="0" applyFont="1" applyFill="1" applyAlignment="1">
      <alignment horizontal="left" vertical="top"/>
    </xf>
    <xf numFmtId="0" fontId="2" fillId="2" borderId="2"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1" fillId="2" borderId="0" xfId="0" applyFont="1" applyFill="1" applyAlignment="1">
      <alignment vertical="center"/>
    </xf>
    <xf numFmtId="0" fontId="31" fillId="0" borderId="0" xfId="0" applyFont="1"/>
    <xf numFmtId="0" fontId="30" fillId="2" borderId="0" xfId="0" applyFont="1" applyFill="1"/>
    <xf numFmtId="0" fontId="34" fillId="2" borderId="0" xfId="0" applyFont="1" applyFill="1" applyBorder="1" applyAlignment="1">
      <alignment horizontal="left" vertical="top" wrapText="1"/>
    </xf>
    <xf numFmtId="0" fontId="31" fillId="2" borderId="0" xfId="0" applyFont="1" applyFill="1"/>
    <xf numFmtId="0" fontId="30" fillId="2" borderId="0" xfId="0" applyFont="1" applyFill="1" applyAlignment="1">
      <alignment horizontal="left"/>
    </xf>
    <xf numFmtId="0" fontId="31" fillId="2" borderId="0" xfId="0" applyFont="1" applyFill="1" applyAlignment="1">
      <alignment horizontal="left"/>
    </xf>
    <xf numFmtId="0" fontId="32" fillId="2"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7" fillId="2" borderId="4"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4"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30" fillId="2" borderId="1" xfId="0" applyFont="1" applyFill="1" applyBorder="1" applyAlignment="1">
      <alignment horizontal="center" vertical="center" wrapText="1"/>
    </xf>
    <xf numFmtId="1" fontId="32" fillId="2" borderId="1" xfId="0" applyNumberFormat="1" applyFont="1" applyFill="1" applyBorder="1" applyAlignment="1">
      <alignment horizontal="center" wrapText="1"/>
    </xf>
    <xf numFmtId="0" fontId="30" fillId="2" borderId="1" xfId="0" applyFont="1" applyFill="1" applyBorder="1" applyAlignment="1">
      <alignment wrapText="1"/>
    </xf>
    <xf numFmtId="0" fontId="30" fillId="2" borderId="1" xfId="0" applyFont="1" applyFill="1" applyBorder="1" applyAlignment="1">
      <alignment horizontal="center" wrapText="1"/>
    </xf>
    <xf numFmtId="0" fontId="34" fillId="2" borderId="1" xfId="0" applyFont="1" applyFill="1" applyBorder="1" applyAlignment="1">
      <alignment vertical="top" wrapText="1"/>
    </xf>
    <xf numFmtId="0" fontId="34" fillId="2" borderId="1" xfId="0" applyFont="1" applyFill="1" applyBorder="1" applyAlignment="1">
      <alignment horizontal="center" vertical="center" wrapText="1"/>
    </xf>
    <xf numFmtId="1" fontId="37" fillId="2" borderId="1" xfId="0" applyNumberFormat="1" applyFont="1" applyFill="1" applyBorder="1" applyAlignment="1">
      <alignment horizontal="left" vertical="center" wrapText="1"/>
    </xf>
    <xf numFmtId="0" fontId="30" fillId="2" borderId="0" xfId="0" applyFont="1" applyFill="1" applyBorder="1" applyAlignment="1">
      <alignment wrapText="1"/>
    </xf>
    <xf numFmtId="0" fontId="30" fillId="2" borderId="0" xfId="0" applyFont="1" applyFill="1" applyBorder="1" applyAlignment="1">
      <alignment horizontal="center" wrapText="1"/>
    </xf>
    <xf numFmtId="1" fontId="32" fillId="2" borderId="0" xfId="0" applyNumberFormat="1" applyFont="1" applyFill="1" applyBorder="1" applyAlignment="1">
      <alignment horizontal="center" wrapText="1"/>
    </xf>
    <xf numFmtId="0" fontId="32" fillId="2" borderId="0" xfId="0" applyFont="1" applyFill="1"/>
    <xf numFmtId="0" fontId="30" fillId="2" borderId="0" xfId="0" applyFont="1" applyFill="1" applyBorder="1" applyAlignment="1">
      <alignment horizontal="center" vertical="top" wrapText="1"/>
    </xf>
    <xf numFmtId="1" fontId="32" fillId="2" borderId="0" xfId="0" applyNumberFormat="1" applyFont="1" applyFill="1" applyBorder="1" applyAlignment="1">
      <alignment horizontal="center" vertical="center" wrapText="1"/>
    </xf>
    <xf numFmtId="0" fontId="34" fillId="2" borderId="0" xfId="0" applyFont="1" applyFill="1"/>
    <xf numFmtId="0" fontId="34" fillId="2" borderId="0" xfId="0" applyFont="1" applyFill="1" applyBorder="1" applyAlignment="1">
      <alignment vertical="top" wrapText="1"/>
    </xf>
    <xf numFmtId="0" fontId="32"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2" borderId="4" xfId="0" applyFont="1" applyFill="1" applyBorder="1" applyAlignment="1">
      <alignment vertical="center" wrapText="1"/>
    </xf>
    <xf numFmtId="164" fontId="34" fillId="2" borderId="1" xfId="0" applyNumberFormat="1" applyFont="1" applyFill="1" applyBorder="1" applyAlignment="1">
      <alignment horizontal="center" vertical="center" wrapText="1"/>
    </xf>
    <xf numFmtId="0" fontId="34" fillId="2" borderId="1" xfId="0" applyNumberFormat="1" applyFont="1" applyFill="1" applyBorder="1" applyAlignment="1">
      <alignment horizontal="left" vertical="top" wrapText="1"/>
    </xf>
    <xf numFmtId="0" fontId="32" fillId="2" borderId="2" xfId="0" applyFont="1" applyFill="1" applyBorder="1" applyAlignment="1">
      <alignment horizontal="left" vertical="center" wrapText="1"/>
    </xf>
    <xf numFmtId="0" fontId="39" fillId="0" borderId="0" xfId="0" applyFont="1"/>
    <xf numFmtId="164"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2" fillId="2" borderId="1" xfId="0" applyFont="1" applyFill="1" applyBorder="1" applyAlignment="1">
      <alignment vertical="center" wrapText="1"/>
    </xf>
    <xf numFmtId="164" fontId="30" fillId="2" borderId="1" xfId="0" applyNumberFormat="1" applyFont="1" applyFill="1" applyBorder="1" applyAlignment="1">
      <alignment horizontal="center" vertical="center" wrapText="1"/>
    </xf>
    <xf numFmtId="0" fontId="32" fillId="2" borderId="0" xfId="0" applyFont="1" applyFill="1" applyBorder="1" applyAlignment="1">
      <alignment vertical="top" wrapText="1"/>
    </xf>
    <xf numFmtId="0" fontId="32" fillId="2" borderId="0"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3" fillId="0" borderId="1" xfId="0" applyFont="1" applyBorder="1" applyAlignment="1">
      <alignment horizontal="center" vertical="center" wrapText="1"/>
    </xf>
    <xf numFmtId="0" fontId="34" fillId="2" borderId="6" xfId="0" applyFont="1" applyFill="1" applyBorder="1" applyAlignment="1">
      <alignment vertical="center" wrapText="1"/>
    </xf>
    <xf numFmtId="0" fontId="34" fillId="2" borderId="3" xfId="0" applyFont="1" applyFill="1" applyBorder="1" applyAlignment="1">
      <alignment horizontal="center" vertical="center" wrapText="1"/>
    </xf>
    <xf numFmtId="164" fontId="34" fillId="2" borderId="3" xfId="0" applyNumberFormat="1" applyFont="1" applyFill="1" applyBorder="1" applyAlignment="1">
      <alignment horizontal="center" vertical="center" wrapText="1"/>
    </xf>
    <xf numFmtId="0" fontId="34" fillId="2" borderId="4" xfId="0" applyFont="1" applyFill="1" applyBorder="1" applyAlignment="1">
      <alignment vertical="center" wrapText="1"/>
    </xf>
    <xf numFmtId="0" fontId="34" fillId="2" borderId="1" xfId="0" applyFont="1" applyFill="1" applyBorder="1" applyAlignment="1">
      <alignment vertical="center" wrapText="1"/>
    </xf>
    <xf numFmtId="0" fontId="34" fillId="2" borderId="8" xfId="0"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0" fontId="34" fillId="2" borderId="9" xfId="0" applyFont="1" applyFill="1" applyBorder="1" applyAlignment="1">
      <alignment vertical="center" wrapText="1"/>
    </xf>
    <xf numFmtId="0" fontId="32" fillId="2" borderId="1" xfId="0" applyFont="1" applyFill="1" applyBorder="1" applyAlignment="1">
      <alignment horizontal="left" vertical="center" wrapText="1"/>
    </xf>
    <xf numFmtId="0" fontId="39" fillId="0" borderId="0" xfId="0" applyFont="1" applyAlignment="1">
      <alignment vertical="center"/>
    </xf>
    <xf numFmtId="0" fontId="37" fillId="2" borderId="3" xfId="0" applyFont="1" applyFill="1" applyBorder="1" applyAlignment="1">
      <alignment horizontal="center" vertical="center" wrapText="1"/>
    </xf>
    <xf numFmtId="0" fontId="37" fillId="2" borderId="1" xfId="0" applyFont="1" applyFill="1" applyBorder="1" applyAlignment="1">
      <alignment vertical="center" wrapText="1"/>
    </xf>
    <xf numFmtId="164" fontId="30" fillId="2" borderId="3" xfId="0" applyNumberFormat="1" applyFont="1" applyFill="1" applyBorder="1" applyAlignment="1">
      <alignment horizontal="center" vertical="center" wrapText="1"/>
    </xf>
    <xf numFmtId="0" fontId="31" fillId="2" borderId="0" xfId="0" applyFont="1" applyFill="1" applyAlignment="1">
      <alignment wrapText="1"/>
    </xf>
    <xf numFmtId="0" fontId="34" fillId="2" borderId="3" xfId="0" applyFont="1" applyFill="1" applyBorder="1" applyAlignment="1">
      <alignment horizontal="center" vertical="top" wrapText="1"/>
    </xf>
    <xf numFmtId="164" fontId="34" fillId="2" borderId="3" xfId="0" applyNumberFormat="1" applyFont="1" applyFill="1" applyBorder="1" applyAlignment="1">
      <alignment horizontal="center" vertical="top" wrapText="1"/>
    </xf>
    <xf numFmtId="0" fontId="32" fillId="2" borderId="1" xfId="0" applyFont="1" applyFill="1" applyBorder="1" applyAlignment="1">
      <alignment vertical="top" wrapText="1"/>
    </xf>
    <xf numFmtId="0" fontId="2" fillId="0" borderId="4" xfId="0" applyFont="1" applyFill="1" applyBorder="1" applyAlignment="1">
      <alignment vertical="top" wrapText="1"/>
    </xf>
    <xf numFmtId="0" fontId="24" fillId="0" borderId="1" xfId="0" applyFont="1" applyFill="1" applyBorder="1" applyAlignment="1">
      <alignment vertical="top" wrapText="1"/>
    </xf>
    <xf numFmtId="165" fontId="9"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18" fillId="0" borderId="2" xfId="4" applyFont="1" applyFill="1" applyBorder="1" applyAlignment="1">
      <alignment vertical="top" wrapText="1"/>
    </xf>
    <xf numFmtId="0" fontId="18" fillId="0" borderId="3" xfId="4"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1" xfId="0" applyFont="1" applyFill="1" applyBorder="1" applyAlignment="1">
      <alignment horizontal="justify" vertical="top" wrapText="1"/>
    </xf>
    <xf numFmtId="3" fontId="2" fillId="0" borderId="4"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 xfId="0" applyFont="1" applyFill="1" applyBorder="1" applyAlignment="1">
      <alignment horizontal="center" vertical="center"/>
    </xf>
    <xf numFmtId="3" fontId="4" fillId="2" borderId="1" xfId="0" applyNumberFormat="1" applyFont="1" applyFill="1" applyBorder="1" applyAlignment="1">
      <alignment horizontal="center" vertical="center"/>
    </xf>
    <xf numFmtId="0" fontId="9" fillId="0" borderId="3" xfId="0" applyFont="1" applyFill="1" applyBorder="1" applyAlignment="1">
      <alignment horizontal="left" vertical="top" wrapText="1"/>
    </xf>
    <xf numFmtId="0" fontId="20" fillId="0" borderId="1" xfId="0" applyFont="1" applyBorder="1" applyAlignment="1">
      <alignment horizontal="left" vertical="center" wrapText="1"/>
    </xf>
    <xf numFmtId="0" fontId="2" fillId="0" borderId="3" xfId="0" applyFont="1" applyFill="1" applyBorder="1" applyAlignment="1">
      <alignment horizontal="left" vertical="top" wrapText="1"/>
    </xf>
    <xf numFmtId="0" fontId="2" fillId="0" borderId="1" xfId="3" applyFont="1" applyFill="1" applyBorder="1" applyAlignment="1">
      <alignment horizontal="left" vertical="top" wrapText="1"/>
    </xf>
    <xf numFmtId="0" fontId="2" fillId="0" borderId="2" xfId="3" applyFont="1" applyFill="1" applyBorder="1" applyAlignment="1">
      <alignment horizontal="left" vertical="top" wrapText="1"/>
    </xf>
    <xf numFmtId="3" fontId="2" fillId="0" borderId="4" xfId="3" applyNumberFormat="1" applyFont="1" applyFill="1" applyBorder="1" applyAlignment="1">
      <alignment horizontal="center" vertical="center"/>
    </xf>
    <xf numFmtId="0" fontId="2" fillId="0" borderId="1" xfId="3"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5" xfId="0" applyFont="1" applyFill="1" applyBorder="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1" xfId="0" applyFont="1" applyFill="1" applyBorder="1" applyAlignment="1">
      <alignment vertical="top" wrapText="1"/>
    </xf>
    <xf numFmtId="165" fontId="2" fillId="2" borderId="0"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3" fontId="2" fillId="0" borderId="4" xfId="2" applyNumberFormat="1" applyFont="1" applyFill="1" applyBorder="1" applyAlignment="1">
      <alignment horizontal="center" vertical="center"/>
    </xf>
    <xf numFmtId="3" fontId="2" fillId="0" borderId="1" xfId="2" applyNumberFormat="1" applyFont="1" applyFill="1" applyBorder="1" applyAlignment="1">
      <alignment horizontal="center" vertical="center"/>
    </xf>
    <xf numFmtId="0" fontId="21" fillId="2" borderId="0"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1" fillId="2" borderId="0" xfId="0" applyFont="1" applyFill="1" applyAlignment="1">
      <alignment wrapText="1"/>
    </xf>
    <xf numFmtId="0" fontId="2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1" fillId="2" borderId="0"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1" fillId="2" borderId="0"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0" fillId="2" borderId="11" xfId="0" applyFont="1" applyFill="1" applyBorder="1" applyAlignment="1">
      <alignment vertical="top" wrapText="1"/>
    </xf>
    <xf numFmtId="3" fontId="4" fillId="2" borderId="1" xfId="0" applyNumberFormat="1" applyFont="1" applyFill="1" applyBorder="1" applyAlignment="1">
      <alignment horizontal="left" vertical="top" wrapText="1"/>
    </xf>
    <xf numFmtId="0" fontId="15" fillId="2" borderId="0" xfId="0" applyFont="1" applyFill="1"/>
    <xf numFmtId="0" fontId="9" fillId="2" borderId="12" xfId="0" applyFont="1" applyFill="1" applyBorder="1" applyAlignment="1">
      <alignment vertical="center" wrapText="1"/>
    </xf>
    <xf numFmtId="0" fontId="21" fillId="2" borderId="0" xfId="0" applyFont="1" applyFill="1" applyBorder="1" applyAlignment="1">
      <alignment horizontal="left" vertical="top"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left" vertical="center"/>
    </xf>
    <xf numFmtId="0" fontId="9"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center" vertical="center" wrapText="1"/>
    </xf>
    <xf numFmtId="0" fontId="21" fillId="2" borderId="0" xfId="0" applyFont="1" applyFill="1" applyBorder="1" applyAlignment="1">
      <alignment horizontal="center" vertical="top"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0" fillId="2" borderId="0" xfId="0" applyFill="1" applyAlignment="1">
      <alignment horizont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1" fillId="2" borderId="0" xfId="0" applyFont="1" applyFill="1" applyBorder="1" applyAlignment="1">
      <alignment horizontal="center" vertical="top" wrapText="1"/>
    </xf>
    <xf numFmtId="0" fontId="18" fillId="2" borderId="0" xfId="0" applyFont="1" applyFill="1" applyBorder="1" applyAlignment="1">
      <alignment horizontal="left" vertical="top" wrapText="1"/>
    </xf>
    <xf numFmtId="0" fontId="9"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6" fontId="2" fillId="2" borderId="4" xfId="5" applyNumberFormat="1" applyFont="1" applyFill="1" applyBorder="1" applyAlignment="1">
      <alignment horizontal="center" vertical="center"/>
    </xf>
    <xf numFmtId="4" fontId="0" fillId="2" borderId="0" xfId="0" applyNumberFormat="1" applyFill="1"/>
    <xf numFmtId="0" fontId="2" fillId="0" borderId="0" xfId="0" applyFont="1" applyBorder="1" applyAlignment="1">
      <alignment horizontal="center" vertical="center" wrapText="1"/>
    </xf>
    <xf numFmtId="1" fontId="2" fillId="0" borderId="0" xfId="0" applyNumberFormat="1" applyFont="1" applyBorder="1" applyAlignment="1">
      <alignment horizontal="center" vertical="center" wrapText="1"/>
    </xf>
    <xf numFmtId="164" fontId="24" fillId="0" borderId="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24" fillId="0" borderId="1" xfId="0" applyFont="1" applyBorder="1" applyAlignment="1">
      <alignment vertical="center" wrapText="1"/>
    </xf>
    <xf numFmtId="0" fontId="4" fillId="0" borderId="0" xfId="0" applyFont="1" applyFill="1" applyAlignment="1">
      <alignment wrapText="1"/>
    </xf>
    <xf numFmtId="0" fontId="2" fillId="0" borderId="3" xfId="0" applyFont="1" applyFill="1" applyBorder="1" applyAlignment="1">
      <alignment vertical="center" wrapText="1"/>
    </xf>
    <xf numFmtId="0" fontId="2" fillId="0" borderId="1" xfId="3"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1" fillId="2"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8" fillId="0" borderId="4" xfId="0" applyFont="1" applyBorder="1" applyAlignment="1">
      <alignment horizontal="left" vertical="top" wrapText="1"/>
    </xf>
    <xf numFmtId="0" fontId="9" fillId="0" borderId="2" xfId="0" applyFont="1" applyFill="1" applyBorder="1" applyAlignment="1">
      <alignment horizontal="left" vertical="top" wrapText="1"/>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164" fontId="21" fillId="2" borderId="0" xfId="0" applyNumberFormat="1" applyFont="1" applyFill="1" applyBorder="1" applyAlignment="1">
      <alignment horizontal="center" vertical="center" wrapText="1"/>
    </xf>
    <xf numFmtId="0" fontId="24" fillId="0" borderId="0" xfId="0" applyFont="1" applyBorder="1" applyAlignment="1">
      <alignment vertical="center" wrapText="1"/>
    </xf>
    <xf numFmtId="164" fontId="2"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21" fillId="2" borderId="0" xfId="0" applyFont="1" applyFill="1" applyAlignment="1">
      <alignment horizontal="left" vertical="center" wrapText="1"/>
    </xf>
    <xf numFmtId="0" fontId="18" fillId="2" borderId="4" xfId="0" applyFont="1" applyFill="1" applyBorder="1" applyAlignment="1">
      <alignment vertical="center" wrapText="1"/>
    </xf>
    <xf numFmtId="0" fontId="4" fillId="2" borderId="0" xfId="0" applyFont="1" applyFill="1" applyBorder="1" applyAlignment="1">
      <alignment vertical="center" wrapText="1"/>
    </xf>
    <xf numFmtId="0" fontId="18" fillId="2" borderId="0" xfId="0" applyFont="1" applyFill="1" applyBorder="1" applyAlignment="1">
      <alignment vertical="center" wrapText="1"/>
    </xf>
    <xf numFmtId="0" fontId="15" fillId="2" borderId="0" xfId="0" applyFont="1" applyFill="1" applyBorder="1"/>
    <xf numFmtId="0" fontId="24" fillId="0" borderId="4" xfId="0" applyFont="1" applyBorder="1" applyAlignment="1">
      <alignment horizontal="left" vertical="center" wrapText="1"/>
    </xf>
    <xf numFmtId="0" fontId="20" fillId="0" borderId="1" xfId="0" applyFont="1" applyBorder="1" applyAlignment="1">
      <alignment horizontal="left" vertical="top" wrapText="1"/>
    </xf>
    <xf numFmtId="0" fontId="24" fillId="0"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0" borderId="0" xfId="0" applyFont="1" applyFill="1" applyBorder="1" applyAlignment="1">
      <alignment vertical="top" wrapText="1"/>
    </xf>
    <xf numFmtId="0" fontId="21" fillId="2" borderId="0" xfId="0" applyFont="1" applyFill="1" applyBorder="1" applyAlignment="1">
      <alignment horizontal="left" vertical="top" wrapText="1"/>
    </xf>
    <xf numFmtId="0" fontId="4" fillId="2" borderId="0" xfId="0" applyFont="1" applyFill="1" applyAlignment="1">
      <alignment horizontal="left"/>
    </xf>
    <xf numFmtId="0" fontId="21" fillId="2" borderId="0" xfId="0"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165" fontId="32" fillId="2" borderId="1" xfId="0" applyNumberFormat="1" applyFont="1" applyFill="1" applyBorder="1" applyAlignment="1">
      <alignment horizontal="center" vertical="center" wrapText="1"/>
    </xf>
    <xf numFmtId="165" fontId="32" fillId="2" borderId="1" xfId="0" applyNumberFormat="1" applyFont="1" applyFill="1" applyBorder="1" applyAlignment="1">
      <alignment horizontal="center" wrapText="1"/>
    </xf>
    <xf numFmtId="165" fontId="37" fillId="2" borderId="1" xfId="0" applyNumberFormat="1" applyFont="1" applyFill="1" applyBorder="1" applyAlignment="1">
      <alignment horizontal="center" vertical="center" wrapText="1"/>
    </xf>
    <xf numFmtId="165" fontId="34" fillId="2" borderId="1" xfId="0" applyNumberFormat="1" applyFont="1" applyFill="1" applyBorder="1" applyAlignment="1">
      <alignment horizontal="center" vertical="center" wrapText="1"/>
    </xf>
    <xf numFmtId="165" fontId="33" fillId="0" borderId="2" xfId="0" applyNumberFormat="1" applyFont="1" applyBorder="1" applyAlignment="1">
      <alignment horizontal="center" vertical="center" wrapText="1"/>
    </xf>
    <xf numFmtId="165" fontId="34" fillId="0" borderId="1" xfId="0" applyNumberFormat="1" applyFont="1" applyFill="1" applyBorder="1" applyAlignment="1">
      <alignment horizontal="center" vertical="center" wrapText="1"/>
    </xf>
    <xf numFmtId="165" fontId="30" fillId="2" borderId="1" xfId="0" applyNumberFormat="1" applyFont="1" applyFill="1" applyBorder="1" applyAlignment="1">
      <alignment horizontal="center" vertical="center" wrapText="1"/>
    </xf>
    <xf numFmtId="165" fontId="34" fillId="2" borderId="3" xfId="0" applyNumberFormat="1" applyFont="1" applyFill="1" applyBorder="1" applyAlignment="1">
      <alignment horizontal="center" vertical="center" wrapText="1"/>
    </xf>
    <xf numFmtId="165" fontId="33" fillId="0" borderId="1" xfId="0" applyNumberFormat="1" applyFont="1" applyBorder="1" applyAlignment="1">
      <alignment horizontal="center" vertical="center" wrapText="1"/>
    </xf>
    <xf numFmtId="165" fontId="34" fillId="2" borderId="7" xfId="0" applyNumberFormat="1" applyFont="1" applyFill="1" applyBorder="1" applyAlignment="1">
      <alignment horizontal="center" vertical="center" wrapText="1"/>
    </xf>
    <xf numFmtId="165" fontId="30" fillId="2" borderId="3" xfId="0" applyNumberFormat="1" applyFont="1" applyFill="1" applyBorder="1" applyAlignment="1">
      <alignment horizontal="center" vertical="center" wrapText="1"/>
    </xf>
    <xf numFmtId="165" fontId="34" fillId="2" borderId="3" xfId="0" applyNumberFormat="1" applyFont="1" applyFill="1" applyBorder="1" applyAlignment="1">
      <alignment horizontal="center" vertical="top" wrapText="1"/>
    </xf>
    <xf numFmtId="165" fontId="34" fillId="2" borderId="1" xfId="0" applyNumberFormat="1" applyFont="1" applyFill="1" applyBorder="1" applyAlignment="1">
      <alignment horizontal="center" vertical="top" wrapText="1"/>
    </xf>
    <xf numFmtId="165" fontId="18" fillId="0" borderId="1" xfId="4"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0" xfId="0" applyFont="1" applyFill="1" applyAlignment="1">
      <alignment horizontal="left"/>
    </xf>
    <xf numFmtId="0" fontId="21" fillId="2" borderId="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top"/>
    </xf>
    <xf numFmtId="164" fontId="20" fillId="2" borderId="1" xfId="0" applyNumberFormat="1" applyFont="1" applyFill="1" applyBorder="1" applyAlignment="1">
      <alignment horizontal="center" vertical="top" wrapText="1"/>
    </xf>
    <xf numFmtId="0" fontId="2" fillId="2" borderId="1" xfId="0" applyFont="1" applyFill="1" applyBorder="1" applyAlignment="1">
      <alignment vertical="top"/>
    </xf>
    <xf numFmtId="0" fontId="24" fillId="2" borderId="1" xfId="0" applyFont="1" applyFill="1" applyBorder="1" applyAlignment="1">
      <alignment horizontal="center" vertical="top" wrapText="1"/>
    </xf>
    <xf numFmtId="3" fontId="2" fillId="0" borderId="5"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1" fillId="2" borderId="0" xfId="0" applyFont="1" applyFill="1" applyAlignment="1">
      <alignment horizontal="center" wrapText="1"/>
    </xf>
    <xf numFmtId="0" fontId="5" fillId="2" borderId="2" xfId="0" applyFont="1" applyFill="1" applyBorder="1" applyAlignment="1">
      <alignment horizontal="center" vertical="center" wrapText="1"/>
    </xf>
    <xf numFmtId="0" fontId="21"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xf>
    <xf numFmtId="0" fontId="4" fillId="2" borderId="0" xfId="0" applyFont="1" applyFill="1" applyAlignment="1">
      <alignment horizontal="left" vertical="center"/>
    </xf>
    <xf numFmtId="0" fontId="5"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3" fontId="18" fillId="2" borderId="2" xfId="0" applyNumberFormat="1"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3"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0" xfId="0" applyNumberFormat="1" applyFont="1" applyFill="1" applyAlignment="1">
      <alignment wrapText="1"/>
    </xf>
    <xf numFmtId="0" fontId="2" fillId="2" borderId="0" xfId="0" applyNumberFormat="1" applyFont="1" applyFill="1"/>
    <xf numFmtId="0" fontId="2" fillId="0" borderId="5"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4" fontId="4" fillId="2" borderId="0" xfId="0" applyNumberFormat="1" applyFont="1" applyFill="1" applyBorder="1" applyAlignment="1">
      <alignment horizontal="center" vertical="center" wrapText="1"/>
    </xf>
    <xf numFmtId="0" fontId="9" fillId="2" borderId="2" xfId="0" applyFont="1" applyFill="1" applyBorder="1" applyAlignment="1">
      <alignment horizontal="left" vertical="top" wrapText="1"/>
    </xf>
    <xf numFmtId="0" fontId="2" fillId="2" borderId="5" xfId="0" applyFont="1" applyFill="1" applyBorder="1" applyAlignment="1">
      <alignment vertical="center" wrapText="1"/>
    </xf>
    <xf numFmtId="3" fontId="4" fillId="2" borderId="0" xfId="0" applyNumberFormat="1" applyFont="1" applyFill="1" applyBorder="1" applyAlignment="1">
      <alignment horizontal="center" vertical="center"/>
    </xf>
    <xf numFmtId="3" fontId="2" fillId="2" borderId="1" xfId="0" applyNumberFormat="1" applyFont="1" applyFill="1" applyBorder="1" applyAlignment="1">
      <alignment horizontal="left" vertical="center"/>
    </xf>
    <xf numFmtId="3" fontId="2" fillId="2" borderId="3" xfId="0" applyNumberFormat="1" applyFont="1" applyFill="1" applyBorder="1" applyAlignment="1">
      <alignment horizontal="left" vertical="center" wrapText="1"/>
    </xf>
    <xf numFmtId="3" fontId="18" fillId="2" borderId="2" xfId="0" applyNumberFormat="1" applyFont="1" applyFill="1" applyBorder="1" applyAlignment="1">
      <alignment horizontal="left" vertical="center" wrapText="1"/>
    </xf>
    <xf numFmtId="0" fontId="2" fillId="2" borderId="4" xfId="0" applyFont="1" applyFill="1" applyBorder="1" applyAlignment="1">
      <alignment horizontal="center" vertical="top" wrapText="1"/>
    </xf>
    <xf numFmtId="0" fontId="18" fillId="2" borderId="2" xfId="0" applyFont="1" applyFill="1" applyBorder="1" applyAlignment="1">
      <alignment horizontal="center" vertical="top" wrapText="1"/>
    </xf>
    <xf numFmtId="165" fontId="2" fillId="2" borderId="4" xfId="0" applyNumberFormat="1" applyFont="1" applyFill="1" applyBorder="1" applyAlignment="1">
      <alignment horizontal="center" vertical="top"/>
    </xf>
    <xf numFmtId="3" fontId="2" fillId="2" borderId="1" xfId="0" applyNumberFormat="1" applyFont="1" applyFill="1" applyBorder="1" applyAlignment="1">
      <alignment horizontal="left" vertical="top"/>
    </xf>
    <xf numFmtId="0" fontId="9" fillId="2" borderId="7" xfId="0" applyFont="1" applyFill="1" applyBorder="1" applyAlignment="1">
      <alignment horizontal="left" vertical="center" wrapText="1"/>
    </xf>
    <xf numFmtId="0" fontId="9" fillId="2" borderId="2" xfId="0" applyFont="1" applyFill="1" applyBorder="1" applyAlignment="1">
      <alignment horizontal="left" vertical="center" wrapText="1"/>
    </xf>
    <xf numFmtId="165" fontId="0" fillId="2" borderId="0" xfId="0" applyNumberFormat="1" applyFill="1"/>
    <xf numFmtId="3" fontId="21" fillId="2" borderId="1" xfId="0" applyNumberFormat="1" applyFont="1" applyFill="1" applyBorder="1" applyAlignment="1">
      <alignment horizontal="center" vertical="center" wrapText="1"/>
    </xf>
    <xf numFmtId="0" fontId="0" fillId="2" borderId="0" xfId="0" applyFill="1" applyAlignment="1">
      <alignment horizontal="left"/>
    </xf>
    <xf numFmtId="0" fontId="20" fillId="2" borderId="0" xfId="0" applyFont="1" applyFill="1" applyBorder="1" applyAlignment="1">
      <alignment horizontal="left" vertical="center" wrapText="1"/>
    </xf>
    <xf numFmtId="164" fontId="4" fillId="2" borderId="0" xfId="0" applyNumberFormat="1" applyFont="1" applyFill="1" applyBorder="1" applyAlignment="1">
      <alignment horizontal="center" vertical="center"/>
    </xf>
    <xf numFmtId="0" fontId="21" fillId="2" borderId="0" xfId="0" applyFont="1" applyFill="1" applyBorder="1" applyAlignment="1">
      <alignment horizontal="left" vertical="center" wrapText="1"/>
    </xf>
    <xf numFmtId="0" fontId="18" fillId="2" borderId="0" xfId="0" applyNumberFormat="1" applyFont="1" applyFill="1" applyBorder="1" applyAlignment="1">
      <alignment vertical="center" wrapText="1"/>
    </xf>
    <xf numFmtId="0" fontId="18" fillId="2" borderId="0" xfId="0" applyFont="1" applyFill="1" applyBorder="1" applyAlignment="1">
      <alignment horizontal="left" vertical="center" wrapText="1"/>
    </xf>
    <xf numFmtId="0" fontId="24" fillId="0" borderId="5" xfId="0" applyFont="1" applyBorder="1" applyAlignment="1">
      <alignment horizontal="left" vertical="center" wrapText="1"/>
    </xf>
    <xf numFmtId="1" fontId="2" fillId="2" borderId="2" xfId="0" applyNumberFormat="1" applyFont="1" applyFill="1" applyBorder="1" applyAlignment="1">
      <alignment horizontal="center" vertical="top" wrapText="1"/>
    </xf>
    <xf numFmtId="3" fontId="2" fillId="0" borderId="2" xfId="2" applyNumberFormat="1" applyFont="1" applyFill="1" applyBorder="1" applyAlignment="1">
      <alignment horizontal="center" vertical="center"/>
    </xf>
    <xf numFmtId="0" fontId="21" fillId="2" borderId="0" xfId="0" applyFont="1" applyFill="1" applyAlignment="1">
      <alignment horizontal="left" vertical="center"/>
    </xf>
    <xf numFmtId="0" fontId="2" fillId="0" borderId="2" xfId="3" applyFont="1" applyFill="1" applyBorder="1" applyAlignment="1">
      <alignment vertical="center" wrapText="1"/>
    </xf>
    <xf numFmtId="3" fontId="2" fillId="0" borderId="0" xfId="0" applyNumberFormat="1" applyFont="1" applyFill="1" applyBorder="1" applyAlignment="1">
      <alignment horizontal="center" vertical="center" wrapText="1"/>
    </xf>
    <xf numFmtId="0" fontId="2" fillId="0" borderId="0" xfId="2" applyFont="1" applyFill="1" applyBorder="1" applyAlignment="1">
      <alignment horizontal="center" vertical="center" wrapText="1"/>
    </xf>
    <xf numFmtId="3" fontId="2" fillId="0" borderId="0" xfId="2" applyNumberFormat="1" applyFont="1" applyFill="1" applyBorder="1" applyAlignment="1">
      <alignment horizontal="center" vertical="center"/>
    </xf>
    <xf numFmtId="3" fontId="2" fillId="2" borderId="0" xfId="0" applyNumberFormat="1" applyFont="1" applyFill="1"/>
    <xf numFmtId="3" fontId="2" fillId="2" borderId="0" xfId="0" applyNumberFormat="1" applyFont="1" applyFill="1" applyAlignment="1">
      <alignment wrapText="1"/>
    </xf>
    <xf numFmtId="3" fontId="4" fillId="2" borderId="0" xfId="0" applyNumberFormat="1" applyFont="1" applyFill="1"/>
    <xf numFmtId="0" fontId="9"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9" fillId="2" borderId="3" xfId="0" applyFont="1" applyFill="1" applyBorder="1" applyAlignment="1">
      <alignment vertical="center" wrapText="1"/>
    </xf>
    <xf numFmtId="0" fontId="9" fillId="2" borderId="1" xfId="0" applyFont="1" applyFill="1" applyBorder="1" applyAlignment="1">
      <alignment vertical="center" wrapText="1"/>
    </xf>
    <xf numFmtId="0" fontId="9"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21" fillId="0" borderId="0" xfId="0" applyFont="1" applyFill="1" applyAlignment="1">
      <alignment wrapText="1"/>
    </xf>
    <xf numFmtId="0" fontId="9" fillId="0" borderId="0" xfId="0" applyFont="1" applyFill="1" applyAlignment="1">
      <alignment horizontal="right"/>
    </xf>
    <xf numFmtId="0" fontId="0" fillId="0" borderId="0" xfId="0" applyFill="1"/>
    <xf numFmtId="0" fontId="9" fillId="0" borderId="0" xfId="0" applyFont="1" applyFill="1" applyAlignment="1">
      <alignment vertical="top" wrapText="1"/>
    </xf>
    <xf numFmtId="0" fontId="4" fillId="0" borderId="0" xfId="0" applyFont="1" applyFill="1" applyAlignment="1">
      <alignment horizontal="left" vertical="center"/>
    </xf>
    <xf numFmtId="0" fontId="2" fillId="0" borderId="0" xfId="0" applyFont="1" applyFill="1" applyAlignment="1">
      <alignment horizontal="left"/>
    </xf>
    <xf numFmtId="0" fontId="21" fillId="0" borderId="0" xfId="0" applyFont="1" applyFill="1"/>
    <xf numFmtId="0" fontId="18" fillId="0" borderId="0"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165"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2"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3" fontId="0" fillId="0" borderId="0" xfId="0" applyNumberFormat="1" applyFill="1"/>
    <xf numFmtId="164" fontId="9"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17" fillId="0" borderId="0" xfId="0" applyFont="1" applyFill="1"/>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164" fontId="0" fillId="0" borderId="0" xfId="0" applyNumberFormat="1" applyFill="1"/>
    <xf numFmtId="1" fontId="0" fillId="0" borderId="0" xfId="0" applyNumberFormat="1" applyFill="1"/>
    <xf numFmtId="0" fontId="0" fillId="0" borderId="0" xfId="0" applyFill="1" applyAlignment="1">
      <alignment horizontal="center"/>
    </xf>
    <xf numFmtId="0" fontId="4" fillId="0" borderId="0" xfId="0" applyFont="1" applyFill="1"/>
    <xf numFmtId="0" fontId="21" fillId="0" borderId="0" xfId="0" applyFont="1" applyFill="1" applyAlignment="1">
      <alignment horizontal="center" vertical="center"/>
    </xf>
    <xf numFmtId="0" fontId="21" fillId="0" borderId="0" xfId="0" applyFont="1" applyFill="1" applyAlignment="1">
      <alignment vertical="center"/>
    </xf>
    <xf numFmtId="0" fontId="21"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top"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Alignment="1">
      <alignment horizontal="left" vertical="top"/>
    </xf>
    <xf numFmtId="0" fontId="5" fillId="0" borderId="1" xfId="0" applyFont="1" applyBorder="1" applyAlignment="1">
      <alignment horizontal="center" vertical="center" wrapText="1"/>
    </xf>
    <xf numFmtId="0" fontId="9" fillId="2" borderId="0"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4" xfId="0" applyNumberFormat="1" applyFont="1" applyFill="1" applyBorder="1" applyAlignment="1">
      <alignment horizontal="center" vertical="center" wrapText="1"/>
    </xf>
    <xf numFmtId="0" fontId="18" fillId="2" borderId="0" xfId="0" applyNumberFormat="1" applyFont="1" applyFill="1" applyBorder="1" applyAlignment="1">
      <alignment horizontal="left" vertical="top" wrapText="1"/>
    </xf>
    <xf numFmtId="0" fontId="2"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4" fillId="2" borderId="0" xfId="0" applyFont="1" applyFill="1" applyBorder="1" applyAlignment="1">
      <alignment vertical="center"/>
    </xf>
    <xf numFmtId="2" fontId="21" fillId="2" borderId="0" xfId="0" applyNumberFormat="1" applyFont="1" applyFill="1" applyBorder="1" applyAlignment="1">
      <alignment horizontal="center" vertical="center" wrapText="1"/>
    </xf>
    <xf numFmtId="167" fontId="2" fillId="2" borderId="3" xfId="5" applyNumberFormat="1" applyFont="1" applyFill="1" applyBorder="1" applyAlignment="1">
      <alignment vertical="center" wrapText="1"/>
    </xf>
    <xf numFmtId="167" fontId="5" fillId="2" borderId="1" xfId="5" applyNumberFormat="1" applyFont="1" applyFill="1" applyBorder="1" applyAlignment="1">
      <alignment vertical="center" wrapText="1"/>
    </xf>
    <xf numFmtId="3" fontId="0" fillId="2" borderId="0" xfId="0" applyNumberFormat="1" applyFill="1"/>
    <xf numFmtId="165" fontId="21" fillId="2" borderId="1"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left" vertical="center" wrapText="1"/>
    </xf>
    <xf numFmtId="168" fontId="18" fillId="0" borderId="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165" fontId="18"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5" fontId="24" fillId="0" borderId="1" xfId="0" applyNumberFormat="1" applyFont="1" applyFill="1" applyBorder="1" applyAlignment="1">
      <alignment horizontal="center" vertical="center" wrapText="1"/>
    </xf>
    <xf numFmtId="165" fontId="21" fillId="0" borderId="1" xfId="0" applyNumberFormat="1" applyFont="1" applyBorder="1" applyAlignment="1">
      <alignment horizontal="center" vertical="center" wrapText="1"/>
    </xf>
    <xf numFmtId="164" fontId="18"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2" fillId="2" borderId="0" xfId="0" applyFont="1" applyFill="1" applyBorder="1" applyAlignment="1">
      <alignment vertical="center"/>
    </xf>
    <xf numFmtId="0" fontId="5"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21" fillId="2" borderId="1" xfId="0"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24" fillId="2" borderId="4" xfId="0" applyFont="1" applyFill="1" applyBorder="1" applyAlignment="1">
      <alignment horizontal="left" vertical="top" wrapText="1"/>
    </xf>
    <xf numFmtId="3" fontId="2" fillId="0" borderId="1" xfId="0" applyNumberFormat="1" applyFont="1" applyFill="1" applyBorder="1" applyAlignment="1">
      <alignment horizontal="center" vertical="top" wrapText="1"/>
    </xf>
    <xf numFmtId="165" fontId="18" fillId="2" borderId="0"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xf>
    <xf numFmtId="165" fontId="21" fillId="2" borderId="4" xfId="0" applyNumberFormat="1"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165" fontId="24" fillId="2" borderId="1" xfId="0" applyNumberFormat="1" applyFont="1" applyFill="1" applyBorder="1" applyAlignment="1">
      <alignment horizontal="center" vertical="center" wrapText="1"/>
    </xf>
    <xf numFmtId="165" fontId="20"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165" fontId="9" fillId="2" borderId="4" xfId="0" applyNumberFormat="1" applyFont="1" applyFill="1" applyBorder="1" applyAlignment="1">
      <alignment horizontal="center" vertical="center" wrapText="1"/>
    </xf>
    <xf numFmtId="165" fontId="2" fillId="0" borderId="1" xfId="2" applyNumberFormat="1" applyFont="1" applyFill="1" applyBorder="1" applyAlignment="1">
      <alignment horizontal="center" vertical="center" wrapText="1"/>
    </xf>
    <xf numFmtId="165" fontId="2" fillId="0" borderId="1" xfId="2" applyNumberFormat="1"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166" fontId="4" fillId="2" borderId="4" xfId="5" applyNumberFormat="1" applyFont="1" applyFill="1" applyBorder="1" applyAlignment="1">
      <alignment horizontal="center" vertical="center"/>
    </xf>
    <xf numFmtId="1" fontId="4" fillId="2" borderId="0" xfId="0" applyNumberFormat="1" applyFont="1" applyFill="1" applyBorder="1" applyAlignment="1">
      <alignment horizontal="center" vertical="center" wrapText="1"/>
    </xf>
    <xf numFmtId="0" fontId="21" fillId="2" borderId="0" xfId="0" applyFont="1" applyFill="1" applyAlignment="1">
      <alignment horizont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1"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20" fillId="2" borderId="3" xfId="0" applyFont="1" applyFill="1" applyBorder="1" applyAlignment="1">
      <alignment horizontal="left" vertical="top" wrapText="1"/>
    </xf>
    <xf numFmtId="0" fontId="9" fillId="2" borderId="0" xfId="0" applyFont="1" applyFill="1" applyBorder="1" applyAlignment="1">
      <alignment horizontal="left" vertical="center" wrapText="1"/>
    </xf>
    <xf numFmtId="0" fontId="7" fillId="2" borderId="0" xfId="0" applyFont="1" applyFill="1" applyAlignment="1">
      <alignment horizontal="left" vertical="center"/>
    </xf>
    <xf numFmtId="0" fontId="9" fillId="2" borderId="0" xfId="0" applyFont="1" applyFill="1" applyAlignment="1">
      <alignment horizontal="left" vertical="top" wrapText="1"/>
    </xf>
    <xf numFmtId="0" fontId="4" fillId="2" borderId="0" xfId="0" applyFont="1" applyFill="1" applyAlignment="1">
      <alignment horizontal="left" vertical="center" wrapText="1"/>
    </xf>
    <xf numFmtId="0" fontId="21" fillId="2" borderId="0" xfId="0" applyFont="1" applyFill="1" applyAlignment="1">
      <alignment horizontal="left" vertical="top" wrapText="1"/>
    </xf>
    <xf numFmtId="0" fontId="21" fillId="2" borderId="0" xfId="0" applyFont="1" applyFill="1" applyAlignment="1">
      <alignment horizontal="left" vertical="center" wrapText="1"/>
    </xf>
    <xf numFmtId="0" fontId="23" fillId="2" borderId="0" xfId="0" applyFont="1" applyFill="1" applyAlignment="1">
      <alignment horizontal="left" vertical="top" wrapText="1"/>
    </xf>
    <xf numFmtId="0" fontId="20" fillId="2" borderId="11" xfId="0" applyFont="1" applyFill="1" applyBorder="1" applyAlignment="1">
      <alignment horizontal="left" vertical="top" wrapText="1"/>
    </xf>
    <xf numFmtId="0" fontId="20"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1" fillId="2" borderId="0" xfId="0" applyFont="1" applyFill="1" applyAlignment="1">
      <alignment horizontal="left" wrapText="1"/>
    </xf>
    <xf numFmtId="0" fontId="21" fillId="2" borderId="0" xfId="0" applyFont="1" applyFill="1" applyAlignment="1">
      <alignment horizontal="left"/>
    </xf>
    <xf numFmtId="0" fontId="37" fillId="2" borderId="0" xfId="0" applyFont="1" applyFill="1" applyBorder="1" applyAlignment="1">
      <alignment horizontal="left" vertical="top" wrapText="1"/>
    </xf>
    <xf numFmtId="0" fontId="32" fillId="2" borderId="0" xfId="0" applyFont="1" applyFill="1" applyAlignment="1">
      <alignment horizontal="left" wrapText="1"/>
    </xf>
    <xf numFmtId="0" fontId="32" fillId="2" borderId="0" xfId="0" applyFont="1" applyFill="1" applyAlignment="1">
      <alignment horizontal="left"/>
    </xf>
    <xf numFmtId="0" fontId="34" fillId="2" borderId="0" xfId="0" applyFont="1" applyFill="1" applyAlignment="1">
      <alignment horizontal="left" wrapText="1"/>
    </xf>
    <xf numFmtId="0" fontId="34" fillId="2" borderId="0" xfId="0" applyFont="1" applyFill="1" applyAlignment="1">
      <alignment horizontal="left"/>
    </xf>
    <xf numFmtId="0" fontId="30" fillId="2" borderId="0" xfId="0" applyFont="1" applyFill="1" applyBorder="1" applyAlignment="1">
      <alignment horizontal="left" vertical="top" wrapText="1"/>
    </xf>
    <xf numFmtId="0" fontId="30" fillId="2" borderId="0" xfId="0" applyFont="1" applyFill="1" applyBorder="1" applyAlignment="1">
      <alignment horizontal="left" vertical="top"/>
    </xf>
    <xf numFmtId="0" fontId="34" fillId="2" borderId="0" xfId="0" applyFont="1" applyFill="1" applyAlignment="1">
      <alignment horizontal="left" vertical="top" wrapText="1"/>
    </xf>
    <xf numFmtId="0" fontId="34" fillId="2" borderId="0" xfId="0" applyFont="1" applyFill="1" applyAlignment="1">
      <alignment horizontal="left" vertical="top"/>
    </xf>
    <xf numFmtId="0" fontId="4" fillId="2" borderId="0" xfId="0" applyFont="1" applyFill="1" applyAlignment="1">
      <alignment horizontal="left"/>
    </xf>
    <xf numFmtId="0" fontId="30" fillId="2" borderId="0" xfId="0" applyFont="1" applyFill="1" applyAlignment="1">
      <alignment horizontal="left"/>
    </xf>
    <xf numFmtId="0" fontId="35" fillId="2" borderId="0" xfId="0" applyFont="1" applyFill="1" applyAlignment="1">
      <alignment horizontal="left" vertical="top" wrapText="1"/>
    </xf>
    <xf numFmtId="0" fontId="32" fillId="2" borderId="0" xfId="0" applyFont="1" applyFill="1" applyAlignment="1">
      <alignment horizont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11" xfId="0" applyFont="1" applyFill="1" applyBorder="1" applyAlignment="1">
      <alignment horizontal="left" vertical="top" wrapText="1"/>
    </xf>
    <xf numFmtId="0" fontId="9"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 fillId="2" borderId="0" xfId="0" applyFont="1" applyFill="1" applyAlignment="1">
      <alignment horizontal="left" vertical="center"/>
    </xf>
    <xf numFmtId="0" fontId="14"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7" fillId="2" borderId="0" xfId="0" applyFont="1" applyFill="1" applyBorder="1" applyAlignment="1">
      <alignment horizontal="left" vertical="center"/>
    </xf>
    <xf numFmtId="0" fontId="9" fillId="2" borderId="0" xfId="0" applyFont="1" applyFill="1" applyBorder="1" applyAlignment="1">
      <alignment horizontal="justify" vertical="top" wrapText="1"/>
    </xf>
    <xf numFmtId="0" fontId="6" fillId="2" borderId="0" xfId="0" applyFont="1" applyFill="1" applyAlignment="1">
      <alignment horizontal="center"/>
    </xf>
    <xf numFmtId="0" fontId="9" fillId="2" borderId="0" xfId="0" applyFont="1" applyFill="1" applyAlignment="1">
      <alignment horizontal="left" vertical="center" wrapText="1"/>
    </xf>
    <xf numFmtId="0" fontId="9" fillId="2" borderId="0" xfId="0" applyFont="1" applyFill="1" applyAlignment="1">
      <alignment horizontal="center"/>
    </xf>
    <xf numFmtId="0" fontId="18" fillId="2" borderId="0" xfId="0" applyFont="1" applyFill="1" applyAlignment="1">
      <alignment horizontal="left" vertical="center" wrapText="1"/>
    </xf>
    <xf numFmtId="0" fontId="4" fillId="2" borderId="0" xfId="0" applyFont="1" applyFill="1" applyAlignment="1">
      <alignment horizontal="left" vertical="center"/>
    </xf>
    <xf numFmtId="0" fontId="18" fillId="2" borderId="0" xfId="0" applyFont="1" applyFill="1" applyBorder="1" applyAlignment="1">
      <alignment horizontal="left" vertical="top" wrapText="1"/>
    </xf>
    <xf numFmtId="0" fontId="18" fillId="2" borderId="11" xfId="0" applyFont="1" applyFill="1" applyBorder="1" applyAlignment="1">
      <alignment horizontal="left" vertical="top" wrapText="1"/>
    </xf>
    <xf numFmtId="0" fontId="4" fillId="2" borderId="11"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4" fillId="2" borderId="0" xfId="0" applyFont="1" applyFill="1" applyAlignment="1">
      <alignment horizontal="left" vertical="top" wrapText="1"/>
    </xf>
    <xf numFmtId="0" fontId="23" fillId="2" borderId="0" xfId="0" applyFont="1" applyFill="1" applyAlignment="1">
      <alignment horizontal="left"/>
    </xf>
    <xf numFmtId="0" fontId="21" fillId="2"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left" vertical="top" wrapText="1"/>
    </xf>
    <xf numFmtId="0" fontId="21" fillId="0" borderId="0" xfId="0" applyFont="1" applyAlignment="1">
      <alignment vertical="top" wrapText="1"/>
    </xf>
    <xf numFmtId="0" fontId="9"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xf>
    <xf numFmtId="0" fontId="21" fillId="2" borderId="1" xfId="0" applyFont="1" applyFill="1" applyBorder="1" applyAlignment="1">
      <alignment horizontal="center" vertical="center" wrapText="1"/>
    </xf>
    <xf numFmtId="0" fontId="18" fillId="2" borderId="4"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8" xfId="0" applyFont="1" applyFill="1" applyBorder="1" applyAlignment="1">
      <alignment horizontal="center" vertical="top" wrapText="1"/>
    </xf>
    <xf numFmtId="0" fontId="18" fillId="2" borderId="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18" fillId="2" borderId="4"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21" fillId="2" borderId="4"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0" xfId="0" applyFont="1" applyFill="1" applyBorder="1" applyAlignment="1">
      <alignment horizontal="center" vertical="center" wrapText="1"/>
    </xf>
    <xf numFmtId="0" fontId="21" fillId="2" borderId="0" xfId="0" applyFont="1" applyFill="1" applyAlignment="1">
      <alignment horizontal="center" vertical="center"/>
    </xf>
    <xf numFmtId="0" fontId="21" fillId="2" borderId="4" xfId="0" applyFont="1" applyFill="1" applyBorder="1" applyAlignment="1">
      <alignment horizontal="center" vertical="top" wrapText="1"/>
    </xf>
    <xf numFmtId="0" fontId="21" fillId="2" borderId="10" xfId="0" applyFont="1" applyFill="1" applyBorder="1" applyAlignment="1">
      <alignment horizontal="center" vertical="top" wrapText="1"/>
    </xf>
    <xf numFmtId="0" fontId="21" fillId="2" borderId="8" xfId="0" applyFont="1" applyFill="1" applyBorder="1" applyAlignment="1">
      <alignment horizontal="center" vertical="top" wrapText="1"/>
    </xf>
    <xf numFmtId="0" fontId="8" fillId="2" borderId="0" xfId="0" applyFont="1" applyFill="1" applyAlignment="1">
      <alignment horizontal="left" vertical="center"/>
    </xf>
    <xf numFmtId="0" fontId="5" fillId="2" borderId="0" xfId="0" applyFont="1" applyFill="1" applyBorder="1" applyAlignment="1">
      <alignment horizontal="left" vertical="top" wrapText="1"/>
    </xf>
    <xf numFmtId="0" fontId="18" fillId="2" borderId="4" xfId="0" applyFont="1" applyFill="1" applyBorder="1" applyAlignment="1">
      <alignment horizontal="left" wrapText="1"/>
    </xf>
    <xf numFmtId="0" fontId="18" fillId="2" borderId="10" xfId="0" applyFont="1" applyFill="1" applyBorder="1" applyAlignment="1">
      <alignment horizontal="left" wrapText="1"/>
    </xf>
    <xf numFmtId="0" fontId="18" fillId="2" borderId="8" xfId="0" applyFont="1" applyFill="1" applyBorder="1" applyAlignment="1">
      <alignment horizontal="left" wrapText="1"/>
    </xf>
    <xf numFmtId="0" fontId="24" fillId="2" borderId="4"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24" fillId="2" borderId="4"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5" fillId="2" borderId="0" xfId="0" applyFont="1" applyFill="1" applyAlignment="1">
      <alignment horizontal="left" vertical="top" wrapText="1"/>
    </xf>
    <xf numFmtId="0" fontId="21" fillId="0" borderId="11" xfId="0" applyFont="1" applyBorder="1" applyAlignment="1">
      <alignment horizontal="left" vertical="top" wrapText="1"/>
    </xf>
    <xf numFmtId="0" fontId="18" fillId="2" borderId="4"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8" xfId="0" applyFont="1" applyFill="1" applyBorder="1" applyAlignment="1">
      <alignment horizontal="left" vertical="top" wrapText="1"/>
    </xf>
    <xf numFmtId="0" fontId="20" fillId="2" borderId="0" xfId="0" applyFont="1" applyFill="1" applyAlignment="1">
      <alignment horizontal="left"/>
    </xf>
    <xf numFmtId="3" fontId="4" fillId="2" borderId="1" xfId="0" applyNumberFormat="1" applyFont="1" applyFill="1" applyBorder="1" applyAlignment="1">
      <alignment horizontal="center" vertical="top" wrapText="1"/>
    </xf>
    <xf numFmtId="3" fontId="4" fillId="2" borderId="4" xfId="0" applyNumberFormat="1" applyFont="1" applyFill="1" applyBorder="1" applyAlignment="1">
      <alignment horizontal="center" vertical="top" wrapText="1"/>
    </xf>
    <xf numFmtId="3" fontId="4" fillId="2" borderId="10" xfId="0" applyNumberFormat="1" applyFont="1" applyFill="1" applyBorder="1" applyAlignment="1">
      <alignment horizontal="center" vertical="top" wrapText="1"/>
    </xf>
    <xf numFmtId="3" fontId="4" fillId="2" borderId="8" xfId="0" applyNumberFormat="1" applyFont="1" applyFill="1" applyBorder="1" applyAlignment="1">
      <alignment horizontal="center" vertical="top" wrapText="1"/>
    </xf>
    <xf numFmtId="0" fontId="9" fillId="2" borderId="0" xfId="0" applyFont="1" applyFill="1" applyBorder="1" applyAlignment="1">
      <alignment horizontal="left" vertical="top"/>
    </xf>
    <xf numFmtId="0" fontId="6" fillId="2" borderId="0" xfId="0" applyFont="1" applyFill="1" applyAlignment="1">
      <alignment horizontal="center" vertical="top"/>
    </xf>
    <xf numFmtId="0" fontId="4" fillId="2" borderId="0" xfId="0" applyFont="1" applyFill="1" applyAlignment="1">
      <alignment vertical="top" wrapText="1"/>
    </xf>
    <xf numFmtId="0" fontId="2" fillId="2" borderId="0" xfId="0" applyFont="1" applyFill="1" applyAlignment="1">
      <alignment horizontal="left" vertical="top"/>
    </xf>
    <xf numFmtId="0" fontId="4" fillId="2" borderId="0" xfId="0" applyFont="1" applyFill="1" applyAlignment="1">
      <alignment horizontal="left" vertical="top"/>
    </xf>
    <xf numFmtId="0" fontId="21" fillId="2" borderId="0" xfId="0" applyFont="1" applyFill="1" applyAlignment="1">
      <alignment horizontal="left" vertical="top"/>
    </xf>
    <xf numFmtId="0" fontId="21" fillId="2" borderId="4"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0" fillId="2" borderId="0" xfId="0" applyFont="1" applyFill="1" applyAlignment="1">
      <alignment horizontal="left" vertical="top" wrapText="1"/>
    </xf>
    <xf numFmtId="3" fontId="4" fillId="2" borderId="4"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8" fillId="2" borderId="0" xfId="0" applyFont="1" applyFill="1" applyAlignment="1">
      <alignment horizontal="left" vertical="top"/>
    </xf>
    <xf numFmtId="0" fontId="20" fillId="2" borderId="0" xfId="0" applyFont="1" applyFill="1" applyBorder="1" applyAlignment="1">
      <alignment horizontal="left" vertical="top"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left" vertical="center" wrapText="1"/>
    </xf>
    <xf numFmtId="0" fontId="18" fillId="0" borderId="10" xfId="0" applyFont="1" applyBorder="1" applyAlignment="1">
      <alignment horizontal="left" vertical="center" wrapText="1"/>
    </xf>
    <xf numFmtId="0" fontId="18" fillId="0" borderId="8" xfId="0" applyFont="1" applyBorder="1" applyAlignment="1">
      <alignment horizontal="left" vertical="center" wrapText="1"/>
    </xf>
    <xf numFmtId="0" fontId="21"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0" xfId="0" applyFont="1" applyBorder="1" applyAlignment="1">
      <alignment horizontal="left" vertical="top" wrapText="1"/>
    </xf>
    <xf numFmtId="0" fontId="20" fillId="0" borderId="0" xfId="0" applyFont="1" applyAlignment="1">
      <alignment horizontal="left"/>
    </xf>
    <xf numFmtId="0" fontId="23" fillId="0" borderId="0" xfId="0" applyFont="1" applyAlignment="1">
      <alignment horizontal="left"/>
    </xf>
    <xf numFmtId="0" fontId="21" fillId="0" borderId="4" xfId="0" applyFont="1" applyBorder="1" applyAlignment="1">
      <alignment horizontal="left" vertical="center" wrapText="1"/>
    </xf>
    <xf numFmtId="0" fontId="21" fillId="0" borderId="10" xfId="0" applyFont="1" applyBorder="1" applyAlignment="1">
      <alignment horizontal="left" vertical="center" wrapText="1"/>
    </xf>
    <xf numFmtId="0" fontId="21" fillId="0" borderId="8" xfId="0" applyFont="1" applyBorder="1" applyAlignment="1">
      <alignment horizontal="left" vertical="center" wrapText="1"/>
    </xf>
    <xf numFmtId="3" fontId="2" fillId="2" borderId="4" xfId="0" applyNumberFormat="1" applyFont="1" applyFill="1" applyBorder="1" applyAlignment="1">
      <alignment horizontal="center" vertical="top" wrapText="1"/>
    </xf>
    <xf numFmtId="3" fontId="2" fillId="2" borderId="10" xfId="0" applyNumberFormat="1" applyFont="1" applyFill="1" applyBorder="1" applyAlignment="1">
      <alignment horizontal="center" vertical="top" wrapText="1"/>
    </xf>
    <xf numFmtId="3" fontId="2" fillId="2" borderId="8" xfId="0" applyNumberFormat="1" applyFont="1" applyFill="1" applyBorder="1" applyAlignment="1">
      <alignment horizontal="center" vertical="top" wrapText="1"/>
    </xf>
    <xf numFmtId="0" fontId="21" fillId="0" borderId="0" xfId="0" applyFont="1" applyFill="1" applyAlignment="1">
      <alignment horizontal="center" wrapText="1"/>
    </xf>
    <xf numFmtId="0" fontId="4" fillId="0" borderId="0" xfId="0" applyFont="1" applyFill="1" applyAlignment="1">
      <alignment horizontal="left" vertical="center" wrapText="1"/>
    </xf>
    <xf numFmtId="0" fontId="23" fillId="0" borderId="0" xfId="0" applyFont="1" applyFill="1" applyAlignment="1">
      <alignment horizontal="left" vertical="top" wrapText="1"/>
    </xf>
    <xf numFmtId="0" fontId="9"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5"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21" fillId="0" borderId="0" xfId="0" applyFont="1" applyFill="1" applyAlignment="1">
      <alignment horizontal="left"/>
    </xf>
    <xf numFmtId="0" fontId="9"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cellXfs>
  <cellStyles count="6">
    <cellStyle name="Обычный" xfId="0" builtinId="0"/>
    <cellStyle name="Обычный 10" xfId="2"/>
    <cellStyle name="Обычный 12" xfId="3"/>
    <cellStyle name="Обычный 2 2" xfId="4"/>
    <cellStyle name="Обычный 4" xfId="1"/>
    <cellStyle name="Финансовый" xfId="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1:N48"/>
  <sheetViews>
    <sheetView view="pageBreakPreview" zoomScaleNormal="100" zoomScaleSheetLayoutView="100" workbookViewId="0">
      <selection activeCell="H35" sqref="H35"/>
    </sheetView>
  </sheetViews>
  <sheetFormatPr defaultColWidth="9.140625" defaultRowHeight="12.75"/>
  <cols>
    <col min="1" max="1" width="40.140625" style="39" customWidth="1"/>
    <col min="2" max="2" width="11.140625" style="39" customWidth="1"/>
    <col min="3" max="3" width="10.85546875" style="39" customWidth="1"/>
    <col min="4" max="4" width="10" style="39" customWidth="1"/>
    <col min="5" max="5" width="11.140625" style="39" customWidth="1"/>
    <col min="6" max="6" width="12.42578125" style="39" customWidth="1"/>
    <col min="7" max="7" width="55.5703125" style="39" customWidth="1"/>
    <col min="8" max="8" width="53.28515625" style="39" customWidth="1"/>
    <col min="9" max="9" width="7.5703125" style="39" customWidth="1"/>
    <col min="10" max="10" width="9.5703125" style="39" customWidth="1"/>
    <col min="11" max="16384" width="9.140625" style="39"/>
  </cols>
  <sheetData>
    <row r="1" spans="1:14" ht="39" customHeight="1">
      <c r="A1" s="732" t="s">
        <v>293</v>
      </c>
      <c r="B1" s="732"/>
      <c r="C1" s="732"/>
      <c r="D1" s="732"/>
      <c r="E1" s="732"/>
      <c r="F1" s="732"/>
      <c r="G1" s="732"/>
      <c r="H1" s="146"/>
      <c r="I1" s="146"/>
      <c r="J1" s="146"/>
      <c r="K1" s="146"/>
    </row>
    <row r="2" spans="1:14" ht="13.15" customHeight="1">
      <c r="A2" s="274" t="s">
        <v>146</v>
      </c>
      <c r="B2" s="273"/>
      <c r="C2" s="273"/>
      <c r="D2" s="273"/>
      <c r="E2" s="273"/>
      <c r="F2" s="273"/>
      <c r="G2" s="273"/>
      <c r="H2" s="273"/>
      <c r="I2" s="273"/>
      <c r="J2" s="281"/>
      <c r="K2" s="281"/>
    </row>
    <row r="3" spans="1:14" ht="13.5" customHeight="1">
      <c r="A3" s="51" t="s">
        <v>147</v>
      </c>
      <c r="B3" s="53"/>
      <c r="C3" s="175"/>
      <c r="D3" s="150"/>
      <c r="E3" s="176"/>
      <c r="F3" s="176"/>
      <c r="G3" s="176"/>
    </row>
    <row r="4" spans="1:14" ht="11.25" customHeight="1">
      <c r="A4" s="285" t="s">
        <v>148</v>
      </c>
      <c r="B4" s="53"/>
      <c r="C4" s="175"/>
      <c r="D4" s="150"/>
      <c r="E4" s="279"/>
      <c r="F4" s="279"/>
      <c r="G4" s="279"/>
    </row>
    <row r="5" spans="1:14" ht="12.75" customHeight="1">
      <c r="A5" s="677" t="s">
        <v>411</v>
      </c>
      <c r="B5" s="53"/>
      <c r="C5" s="175"/>
      <c r="D5" s="150"/>
      <c r="E5" s="279"/>
      <c r="F5" s="279"/>
      <c r="G5" s="279"/>
    </row>
    <row r="6" spans="1:14" ht="12.75" customHeight="1">
      <c r="A6" s="740" t="s">
        <v>254</v>
      </c>
      <c r="B6" s="740"/>
      <c r="C6" s="740"/>
      <c r="D6" s="740"/>
      <c r="E6" s="740"/>
      <c r="F6" s="740"/>
      <c r="G6" s="740"/>
      <c r="H6" s="177"/>
      <c r="I6" s="177"/>
      <c r="J6" s="177"/>
      <c r="K6" s="177"/>
    </row>
    <row r="7" spans="1:14" ht="24.75" customHeight="1">
      <c r="A7" s="741" t="s">
        <v>17</v>
      </c>
      <c r="B7" s="741"/>
      <c r="C7" s="741"/>
      <c r="D7" s="741"/>
      <c r="E7" s="741"/>
      <c r="F7" s="741"/>
      <c r="G7" s="741"/>
    </row>
    <row r="8" spans="1:14">
      <c r="A8" s="131" t="s">
        <v>4</v>
      </c>
      <c r="B8" s="51"/>
      <c r="C8" s="51"/>
      <c r="D8" s="51"/>
      <c r="E8" s="51"/>
      <c r="F8" s="51"/>
      <c r="G8" s="51"/>
      <c r="H8" s="51"/>
      <c r="I8" s="51"/>
    </row>
    <row r="9" spans="1:14">
      <c r="A9" s="40" t="s">
        <v>95</v>
      </c>
      <c r="B9" s="41"/>
      <c r="C9" s="41"/>
      <c r="D9" s="41"/>
      <c r="E9" s="41"/>
      <c r="F9" s="41"/>
      <c r="G9" s="42"/>
      <c r="H9" s="51"/>
      <c r="I9" s="51"/>
    </row>
    <row r="10" spans="1:14" ht="12.75" customHeight="1">
      <c r="A10" s="744" t="s">
        <v>96</v>
      </c>
      <c r="B10" s="744"/>
      <c r="C10" s="744"/>
      <c r="D10" s="744"/>
      <c r="E10" s="744"/>
      <c r="F10" s="744"/>
      <c r="G10" s="744"/>
      <c r="H10" s="105"/>
      <c r="I10" s="51"/>
    </row>
    <row r="11" spans="1:14">
      <c r="A11" s="40" t="s">
        <v>97</v>
      </c>
      <c r="B11" s="41"/>
      <c r="C11" s="41"/>
      <c r="D11" s="41"/>
      <c r="E11" s="41"/>
      <c r="F11" s="41"/>
      <c r="G11" s="42"/>
      <c r="H11" s="51"/>
      <c r="I11" s="51"/>
    </row>
    <row r="12" spans="1:14">
      <c r="A12" s="40" t="s">
        <v>98</v>
      </c>
      <c r="B12" s="41"/>
      <c r="C12" s="41"/>
      <c r="D12" s="41"/>
      <c r="E12" s="41"/>
      <c r="F12" s="41"/>
      <c r="G12" s="42"/>
      <c r="H12" s="51"/>
      <c r="I12" s="51"/>
    </row>
    <row r="13" spans="1:14" ht="27" customHeight="1">
      <c r="A13" s="742" t="s">
        <v>166</v>
      </c>
      <c r="B13" s="742"/>
      <c r="C13" s="742"/>
      <c r="D13" s="742"/>
      <c r="E13" s="742"/>
      <c r="F13" s="742"/>
      <c r="G13" s="742"/>
      <c r="H13" s="739"/>
      <c r="I13" s="739"/>
      <c r="J13" s="739"/>
      <c r="K13" s="739"/>
      <c r="L13" s="739"/>
      <c r="M13" s="739"/>
      <c r="N13" s="739"/>
    </row>
    <row r="14" spans="1:14" ht="24.75" customHeight="1">
      <c r="A14" s="743" t="s">
        <v>167</v>
      </c>
      <c r="B14" s="743"/>
      <c r="C14" s="743"/>
      <c r="D14" s="743"/>
      <c r="E14" s="743"/>
      <c r="F14" s="743"/>
      <c r="G14" s="743"/>
      <c r="H14" s="51"/>
      <c r="I14" s="51"/>
    </row>
    <row r="15" spans="1:14">
      <c r="A15" s="508"/>
      <c r="B15" s="508"/>
      <c r="C15" s="508"/>
      <c r="D15" s="508"/>
      <c r="E15" s="508"/>
      <c r="F15" s="508"/>
      <c r="G15" s="508"/>
      <c r="H15" s="51"/>
      <c r="I15" s="51"/>
    </row>
    <row r="16" spans="1:14" ht="29.25" customHeight="1">
      <c r="A16" s="50" t="s">
        <v>5</v>
      </c>
      <c r="B16" s="130" t="s">
        <v>1</v>
      </c>
      <c r="C16" s="130" t="s">
        <v>69</v>
      </c>
      <c r="D16" s="130" t="s">
        <v>70</v>
      </c>
      <c r="E16" s="130" t="s">
        <v>71</v>
      </c>
      <c r="F16" s="130" t="s">
        <v>72</v>
      </c>
      <c r="G16" s="130" t="s">
        <v>73</v>
      </c>
      <c r="H16" s="129"/>
      <c r="I16" s="129"/>
    </row>
    <row r="17" spans="1:8" ht="15" customHeight="1">
      <c r="A17" s="92" t="s">
        <v>44</v>
      </c>
      <c r="B17" s="37" t="s">
        <v>3</v>
      </c>
      <c r="C17" s="90">
        <f>C34</f>
        <v>1209832</v>
      </c>
      <c r="D17" s="90">
        <f t="shared" ref="D17:F17" si="0">D34</f>
        <v>1209831.0190000001</v>
      </c>
      <c r="E17" s="90">
        <f t="shared" si="0"/>
        <v>-0.98099999991245568</v>
      </c>
      <c r="F17" s="90">
        <f t="shared" si="0"/>
        <v>99.999918914361672</v>
      </c>
      <c r="G17" s="99" t="s">
        <v>413</v>
      </c>
    </row>
    <row r="18" spans="1:8" s="53" customFormat="1" ht="25.5">
      <c r="A18" s="50" t="s">
        <v>6</v>
      </c>
      <c r="B18" s="441" t="s">
        <v>3</v>
      </c>
      <c r="C18" s="87">
        <f>C17</f>
        <v>1209832</v>
      </c>
      <c r="D18" s="69">
        <f>D17</f>
        <v>1209831.0190000001</v>
      </c>
      <c r="E18" s="87">
        <f>E17</f>
        <v>-0.98099999991245568</v>
      </c>
      <c r="F18" s="87">
        <f>D18/C18*100</f>
        <v>99.999918914361672</v>
      </c>
      <c r="G18" s="452"/>
    </row>
    <row r="19" spans="1:8" ht="26.25" customHeight="1">
      <c r="A19" s="50" t="s">
        <v>99</v>
      </c>
      <c r="B19" s="440" t="s">
        <v>1</v>
      </c>
      <c r="C19" s="440" t="s">
        <v>69</v>
      </c>
      <c r="D19" s="440" t="s">
        <v>70</v>
      </c>
      <c r="E19" s="440" t="s">
        <v>71</v>
      </c>
      <c r="F19" s="440" t="s">
        <v>72</v>
      </c>
      <c r="G19" s="440" t="s">
        <v>73</v>
      </c>
    </row>
    <row r="20" spans="1:8" ht="40.5" customHeight="1">
      <c r="A20" s="73" t="s">
        <v>414</v>
      </c>
      <c r="B20" s="2" t="s">
        <v>67</v>
      </c>
      <c r="C20" s="326">
        <f>C38</f>
        <v>60</v>
      </c>
      <c r="D20" s="326">
        <v>60</v>
      </c>
      <c r="E20" s="326">
        <f>D20-C20</f>
        <v>0</v>
      </c>
      <c r="F20" s="68">
        <f>D20/C20*100</f>
        <v>100</v>
      </c>
      <c r="G20" s="341" t="s">
        <v>74</v>
      </c>
    </row>
    <row r="21" spans="1:8" ht="27.75" customHeight="1">
      <c r="A21" s="733" t="s">
        <v>2</v>
      </c>
      <c r="B21" s="736" t="s">
        <v>1</v>
      </c>
      <c r="C21" s="733" t="s">
        <v>69</v>
      </c>
      <c r="D21" s="733" t="s">
        <v>70</v>
      </c>
      <c r="E21" s="733" t="s">
        <v>71</v>
      </c>
      <c r="F21" s="733" t="s">
        <v>72</v>
      </c>
      <c r="G21" s="733" t="s">
        <v>73</v>
      </c>
    </row>
    <row r="22" spans="1:8">
      <c r="A22" s="734"/>
      <c r="B22" s="736"/>
      <c r="C22" s="734"/>
      <c r="D22" s="734"/>
      <c r="E22" s="734"/>
      <c r="F22" s="734"/>
      <c r="G22" s="734"/>
    </row>
    <row r="23" spans="1:8">
      <c r="A23" s="163" t="s">
        <v>152</v>
      </c>
      <c r="B23" s="31" t="s">
        <v>11</v>
      </c>
      <c r="C23" s="22">
        <v>233</v>
      </c>
      <c r="D23" s="562">
        <v>216</v>
      </c>
      <c r="E23" s="562">
        <f>D23-C23</f>
        <v>-17</v>
      </c>
      <c r="F23" s="179">
        <f>D23/C23*100</f>
        <v>92.703862660944196</v>
      </c>
      <c r="G23" s="468" t="s">
        <v>294</v>
      </c>
    </row>
    <row r="24" spans="1:8">
      <c r="A24" s="163" t="s">
        <v>247</v>
      </c>
      <c r="B24" s="444" t="s">
        <v>11</v>
      </c>
      <c r="C24" s="22">
        <v>63</v>
      </c>
      <c r="D24" s="562">
        <v>51</v>
      </c>
      <c r="E24" s="562">
        <f>D24-C24</f>
        <v>-12</v>
      </c>
      <c r="F24" s="179">
        <f>D24/C24*100</f>
        <v>80.952380952380949</v>
      </c>
      <c r="G24" s="468" t="s">
        <v>248</v>
      </c>
    </row>
    <row r="25" spans="1:8" ht="38.25" customHeight="1">
      <c r="A25" s="406" t="s">
        <v>217</v>
      </c>
      <c r="B25" s="2" t="s">
        <v>67</v>
      </c>
      <c r="C25" s="562">
        <f>C38</f>
        <v>60</v>
      </c>
      <c r="D25" s="562">
        <f t="shared" ref="D25:F25" si="1">D38</f>
        <v>60</v>
      </c>
      <c r="E25" s="562">
        <f t="shared" si="1"/>
        <v>0</v>
      </c>
      <c r="F25" s="468">
        <f t="shared" si="1"/>
        <v>100</v>
      </c>
      <c r="G25" s="468" t="s">
        <v>74</v>
      </c>
    </row>
    <row r="26" spans="1:8" ht="27.75" customHeight="1">
      <c r="A26" s="406" t="s">
        <v>218</v>
      </c>
      <c r="B26" s="2" t="s">
        <v>11</v>
      </c>
      <c r="C26" s="22">
        <f>C39</f>
        <v>161900</v>
      </c>
      <c r="D26" s="22">
        <f t="shared" ref="D26:F26" si="2">D39</f>
        <v>229311</v>
      </c>
      <c r="E26" s="22">
        <f t="shared" si="2"/>
        <v>67411</v>
      </c>
      <c r="F26" s="68">
        <f t="shared" si="2"/>
        <v>141.63743051266212</v>
      </c>
      <c r="G26" s="676" t="s">
        <v>136</v>
      </c>
    </row>
    <row r="27" spans="1:8">
      <c r="A27" s="521"/>
      <c r="B27" s="519"/>
      <c r="C27" s="127"/>
      <c r="D27" s="127"/>
      <c r="E27" s="127"/>
      <c r="F27" s="126"/>
      <c r="G27" s="520"/>
    </row>
    <row r="28" spans="1:8" s="42" customFormat="1">
      <c r="A28" s="57" t="s">
        <v>50</v>
      </c>
      <c r="B28" s="445"/>
      <c r="C28" s="59"/>
      <c r="D28" s="59"/>
      <c r="E28" s="59"/>
      <c r="F28" s="59"/>
      <c r="G28" s="59"/>
      <c r="H28" s="59"/>
    </row>
    <row r="29" spans="1:8" s="42" customFormat="1">
      <c r="A29" s="40" t="s">
        <v>10</v>
      </c>
      <c r="B29" s="445"/>
      <c r="C29" s="59"/>
      <c r="D29" s="59"/>
      <c r="E29" s="59"/>
      <c r="F29" s="59"/>
      <c r="G29" s="59"/>
      <c r="H29" s="59"/>
    </row>
    <row r="30" spans="1:8" s="42" customFormat="1" ht="12.75" customHeight="1">
      <c r="A30" s="738" t="s">
        <v>22</v>
      </c>
      <c r="B30" s="738"/>
      <c r="C30" s="738"/>
      <c r="D30" s="738"/>
      <c r="E30" s="738"/>
      <c r="F30" s="738"/>
      <c r="G30" s="738"/>
      <c r="H30" s="454"/>
    </row>
    <row r="31" spans="1:8" s="42" customFormat="1" ht="12" customHeight="1">
      <c r="A31" s="60" t="s">
        <v>7</v>
      </c>
      <c r="B31" s="445"/>
      <c r="C31" s="59"/>
      <c r="D31" s="59"/>
      <c r="E31" s="59"/>
      <c r="F31" s="59"/>
      <c r="G31" s="59"/>
      <c r="H31" s="59"/>
    </row>
    <row r="32" spans="1:8" s="42" customFormat="1" ht="24.75" customHeight="1">
      <c r="A32" s="737" t="s">
        <v>246</v>
      </c>
      <c r="B32" s="737"/>
      <c r="C32" s="737"/>
      <c r="D32" s="737"/>
      <c r="E32" s="737"/>
      <c r="F32" s="737"/>
      <c r="G32" s="737"/>
      <c r="H32" s="61"/>
    </row>
    <row r="33" spans="1:8" s="42" customFormat="1" ht="38.25">
      <c r="A33" s="74" t="s">
        <v>2</v>
      </c>
      <c r="B33" s="104" t="s">
        <v>221</v>
      </c>
      <c r="C33" s="441" t="s">
        <v>69</v>
      </c>
      <c r="D33" s="441" t="s">
        <v>70</v>
      </c>
      <c r="E33" s="441" t="s">
        <v>71</v>
      </c>
      <c r="F33" s="441" t="s">
        <v>72</v>
      </c>
      <c r="G33" s="315" t="s">
        <v>73</v>
      </c>
      <c r="H33" s="159"/>
    </row>
    <row r="34" spans="1:8" s="42" customFormat="1" ht="13.5" customHeight="1">
      <c r="A34" s="92" t="s">
        <v>44</v>
      </c>
      <c r="B34" s="37" t="s">
        <v>3</v>
      </c>
      <c r="C34" s="90">
        <v>1209832</v>
      </c>
      <c r="D34" s="90">
        <v>1209831.0190000001</v>
      </c>
      <c r="E34" s="90">
        <f>D34-C34</f>
        <v>-0.98099999991245568</v>
      </c>
      <c r="F34" s="90">
        <f t="shared" ref="F34:F39" si="3">D34/C34*100</f>
        <v>99.999918914361672</v>
      </c>
      <c r="G34" s="99" t="s">
        <v>413</v>
      </c>
    </row>
    <row r="35" spans="1:8" s="453" customFormat="1" ht="25.5">
      <c r="A35" s="50" t="s">
        <v>6</v>
      </c>
      <c r="B35" s="441" t="s">
        <v>3</v>
      </c>
      <c r="C35" s="87">
        <f>C34</f>
        <v>1209832</v>
      </c>
      <c r="D35" s="87">
        <f>D34</f>
        <v>1209831.0190000001</v>
      </c>
      <c r="E35" s="87">
        <f>E34</f>
        <v>-0.98099999991245568</v>
      </c>
      <c r="F35" s="87">
        <f t="shared" si="3"/>
        <v>99.999918914361672</v>
      </c>
      <c r="G35" s="99"/>
    </row>
    <row r="36" spans="1:8" s="42" customFormat="1">
      <c r="A36" s="509" t="s">
        <v>152</v>
      </c>
      <c r="B36" s="444" t="s">
        <v>11</v>
      </c>
      <c r="C36" s="22">
        <v>233</v>
      </c>
      <c r="D36" s="562">
        <v>218</v>
      </c>
      <c r="E36" s="562">
        <f>D36-C36</f>
        <v>-15</v>
      </c>
      <c r="F36" s="179">
        <f t="shared" si="3"/>
        <v>93.562231759656655</v>
      </c>
      <c r="G36" s="468" t="s">
        <v>294</v>
      </c>
    </row>
    <row r="37" spans="1:8" s="42" customFormat="1">
      <c r="A37" s="509" t="s">
        <v>247</v>
      </c>
      <c r="B37" s="444" t="s">
        <v>11</v>
      </c>
      <c r="C37" s="22">
        <v>63</v>
      </c>
      <c r="D37" s="562">
        <v>51</v>
      </c>
      <c r="E37" s="562">
        <f>D37-C37</f>
        <v>-12</v>
      </c>
      <c r="F37" s="179">
        <f t="shared" si="3"/>
        <v>80.952380952380949</v>
      </c>
      <c r="G37" s="446" t="s">
        <v>248</v>
      </c>
    </row>
    <row r="38" spans="1:8" s="42" customFormat="1" ht="39" customHeight="1">
      <c r="A38" s="4" t="s">
        <v>217</v>
      </c>
      <c r="B38" s="2" t="s">
        <v>67</v>
      </c>
      <c r="C38" s="562">
        <v>60</v>
      </c>
      <c r="D38" s="562">
        <v>60</v>
      </c>
      <c r="E38" s="562">
        <f>D38-C38</f>
        <v>0</v>
      </c>
      <c r="F38" s="72">
        <f t="shared" si="3"/>
        <v>100</v>
      </c>
      <c r="G38" s="446" t="s">
        <v>74</v>
      </c>
    </row>
    <row r="39" spans="1:8" s="42" customFormat="1" ht="28.5" customHeight="1">
      <c r="A39" s="4" t="s">
        <v>218</v>
      </c>
      <c r="B39" s="2" t="s">
        <v>11</v>
      </c>
      <c r="C39" s="22">
        <v>161900</v>
      </c>
      <c r="D39" s="22">
        <v>229311</v>
      </c>
      <c r="E39" s="22">
        <f>D39-C39</f>
        <v>67411</v>
      </c>
      <c r="F39" s="178">
        <f t="shared" si="3"/>
        <v>141.63743051266212</v>
      </c>
      <c r="G39" s="542" t="s">
        <v>136</v>
      </c>
    </row>
    <row r="41" spans="1:8" ht="27" customHeight="1">
      <c r="A41" s="735" t="s">
        <v>410</v>
      </c>
      <c r="B41" s="735"/>
      <c r="C41" s="735"/>
      <c r="D41" s="735"/>
      <c r="E41" s="148"/>
      <c r="F41" s="148"/>
      <c r="G41" s="540" t="s">
        <v>219</v>
      </c>
    </row>
    <row r="42" spans="1:8" ht="15">
      <c r="A42" s="670"/>
      <c r="B42" s="670"/>
      <c r="C42" s="670"/>
      <c r="D42" s="670"/>
      <c r="E42" s="148"/>
      <c r="F42" s="148"/>
      <c r="G42" s="674"/>
    </row>
    <row r="43" spans="1:8" ht="12" customHeight="1">
      <c r="A43" s="439"/>
      <c r="B43" s="439"/>
      <c r="C43" s="439"/>
      <c r="D43" s="439"/>
      <c r="E43" s="148"/>
      <c r="F43" s="148"/>
      <c r="G43" s="443"/>
    </row>
    <row r="44" spans="1:8">
      <c r="A44" s="735" t="s">
        <v>409</v>
      </c>
      <c r="B44" s="735"/>
      <c r="C44" s="735"/>
      <c r="D44" s="735"/>
      <c r="E44" s="40"/>
      <c r="F44" s="40"/>
      <c r="G44" s="541" t="s">
        <v>295</v>
      </c>
    </row>
    <row r="48" spans="1:8">
      <c r="G48" s="149"/>
    </row>
  </sheetData>
  <mergeCells count="18">
    <mergeCell ref="A44:D44"/>
    <mergeCell ref="H13:N13"/>
    <mergeCell ref="A6:G6"/>
    <mergeCell ref="A7:G7"/>
    <mergeCell ref="A13:G13"/>
    <mergeCell ref="A14:G14"/>
    <mergeCell ref="A10:G10"/>
    <mergeCell ref="A1:G1"/>
    <mergeCell ref="E21:E22"/>
    <mergeCell ref="F21:F22"/>
    <mergeCell ref="G21:G22"/>
    <mergeCell ref="A41:D41"/>
    <mergeCell ref="A21:A22"/>
    <mergeCell ref="D21:D22"/>
    <mergeCell ref="B21:B22"/>
    <mergeCell ref="C21:C22"/>
    <mergeCell ref="A32:G32"/>
    <mergeCell ref="A30:G30"/>
  </mergeCells>
  <pageMargins left="0.51181102362204722" right="0.31496062992125984" top="0.59055118110236227" bottom="0.59055118110236227" header="0.31496062992125984" footer="0.31496062992125984"/>
  <pageSetup paperSize="9" scale="93" fitToHeight="2" orientation="landscape" r:id="rId1"/>
  <rowBreaks count="1" manualBreakCount="1">
    <brk id="27" max="6" man="1"/>
  </rowBreaks>
</worksheet>
</file>

<file path=xl/worksheets/sheet10.xml><?xml version="1.0" encoding="utf-8"?>
<worksheet xmlns="http://schemas.openxmlformats.org/spreadsheetml/2006/main" xmlns:r="http://schemas.openxmlformats.org/officeDocument/2006/relationships">
  <sheetPr>
    <tabColor rgb="FFFFFF00"/>
    <pageSetUpPr fitToPage="1"/>
  </sheetPr>
  <dimension ref="A1:L58"/>
  <sheetViews>
    <sheetView view="pageBreakPreview" topLeftCell="A37" zoomScaleNormal="100" zoomScaleSheetLayoutView="100" workbookViewId="0">
      <selection activeCell="A14" sqref="A14"/>
    </sheetView>
  </sheetViews>
  <sheetFormatPr defaultColWidth="9.140625" defaultRowHeight="12.75"/>
  <cols>
    <col min="1" max="1" width="43.28515625" style="42" customWidth="1"/>
    <col min="2" max="2" width="9.5703125" style="42" bestFit="1" customWidth="1"/>
    <col min="3" max="4" width="8.7109375" style="42" customWidth="1"/>
    <col min="5" max="5" width="11.42578125" style="42" customWidth="1"/>
    <col min="6" max="6" width="12" style="42" customWidth="1"/>
    <col min="7" max="7" width="47.140625" style="42" customWidth="1"/>
    <col min="8" max="8" width="15.42578125" style="42" customWidth="1"/>
    <col min="9" max="16384" width="9.140625" style="42"/>
  </cols>
  <sheetData>
    <row r="1" spans="1:12" s="39" customFormat="1" ht="40.5" customHeight="1">
      <c r="A1" s="732" t="s">
        <v>293</v>
      </c>
      <c r="B1" s="732"/>
      <c r="C1" s="732"/>
      <c r="D1" s="732"/>
      <c r="E1" s="732"/>
      <c r="F1" s="732"/>
      <c r="G1" s="732"/>
      <c r="H1" s="442"/>
      <c r="I1" s="442"/>
      <c r="J1" s="442"/>
      <c r="K1" s="442"/>
    </row>
    <row r="2" spans="1:12" ht="11.25" customHeight="1">
      <c r="A2" s="160"/>
      <c r="B2" s="160"/>
      <c r="C2" s="160"/>
      <c r="D2" s="160"/>
      <c r="E2" s="160"/>
      <c r="F2" s="160"/>
      <c r="G2" s="160"/>
      <c r="H2" s="146"/>
    </row>
    <row r="3" spans="1:12" s="39" customFormat="1" ht="12.75" customHeight="1">
      <c r="A3" s="740" t="s">
        <v>254</v>
      </c>
      <c r="B3" s="740"/>
      <c r="C3" s="740"/>
      <c r="D3" s="740"/>
      <c r="E3" s="740"/>
      <c r="F3" s="740"/>
      <c r="G3" s="740"/>
      <c r="H3" s="740"/>
      <c r="I3" s="177"/>
      <c r="J3" s="177"/>
      <c r="K3" s="177"/>
    </row>
    <row r="4" spans="1:12">
      <c r="A4" s="749" t="s">
        <v>52</v>
      </c>
      <c r="B4" s="749"/>
      <c r="C4" s="749"/>
      <c r="D4" s="749"/>
      <c r="E4" s="749"/>
      <c r="F4" s="749"/>
      <c r="G4" s="749"/>
      <c r="H4" s="217"/>
    </row>
    <row r="5" spans="1:12">
      <c r="A5" s="40" t="s">
        <v>4</v>
      </c>
      <c r="B5" s="41"/>
      <c r="C5" s="41"/>
      <c r="D5" s="41"/>
      <c r="E5" s="41"/>
      <c r="F5" s="41"/>
      <c r="G5" s="41"/>
    </row>
    <row r="6" spans="1:12">
      <c r="A6" s="750" t="s">
        <v>85</v>
      </c>
      <c r="B6" s="750"/>
      <c r="C6" s="750"/>
      <c r="D6" s="750"/>
      <c r="E6" s="750"/>
      <c r="F6" s="750"/>
      <c r="G6" s="750"/>
    </row>
    <row r="7" spans="1:12">
      <c r="A7" s="789" t="s">
        <v>86</v>
      </c>
      <c r="B7" s="789"/>
      <c r="C7" s="789"/>
      <c r="D7" s="789"/>
      <c r="E7" s="789"/>
      <c r="F7" s="789"/>
      <c r="G7" s="789"/>
    </row>
    <row r="8" spans="1:12">
      <c r="A8" s="750" t="s">
        <v>87</v>
      </c>
      <c r="B8" s="750"/>
      <c r="C8" s="750"/>
      <c r="D8" s="750"/>
      <c r="E8" s="750"/>
      <c r="F8" s="750"/>
      <c r="G8" s="750"/>
    </row>
    <row r="9" spans="1:12">
      <c r="A9" s="40" t="s">
        <v>88</v>
      </c>
      <c r="B9" s="41"/>
      <c r="C9" s="41"/>
      <c r="D9" s="41"/>
      <c r="E9" s="41"/>
      <c r="F9" s="41"/>
      <c r="G9" s="41"/>
    </row>
    <row r="10" spans="1:12" ht="25.5" customHeight="1">
      <c r="A10" s="742" t="s">
        <v>188</v>
      </c>
      <c r="B10" s="742"/>
      <c r="C10" s="742"/>
      <c r="D10" s="742"/>
      <c r="E10" s="742"/>
      <c r="F10" s="742"/>
      <c r="G10" s="742"/>
      <c r="H10" s="146"/>
      <c r="I10" s="146"/>
      <c r="J10" s="146"/>
      <c r="K10" s="146"/>
      <c r="L10" s="146"/>
    </row>
    <row r="11" spans="1:12" ht="36" customHeight="1">
      <c r="A11" s="790" t="s">
        <v>189</v>
      </c>
      <c r="B11" s="790"/>
      <c r="C11" s="790"/>
      <c r="D11" s="790"/>
      <c r="E11" s="790"/>
      <c r="F11" s="790"/>
      <c r="G11" s="790"/>
      <c r="H11" s="146"/>
      <c r="I11" s="61"/>
      <c r="J11" s="61"/>
      <c r="K11" s="61"/>
      <c r="L11" s="61"/>
    </row>
    <row r="12" spans="1:12" ht="4.5" customHeight="1">
      <c r="A12" s="162"/>
      <c r="B12" s="41"/>
      <c r="C12" s="41"/>
      <c r="D12" s="41"/>
      <c r="E12" s="41"/>
      <c r="F12" s="41"/>
      <c r="G12" s="41"/>
    </row>
    <row r="13" spans="1:12" ht="43.5" customHeight="1">
      <c r="A13" s="74" t="s">
        <v>5</v>
      </c>
      <c r="B13" s="74" t="s">
        <v>1</v>
      </c>
      <c r="C13" s="136" t="s">
        <v>69</v>
      </c>
      <c r="D13" s="136" t="s">
        <v>70</v>
      </c>
      <c r="E13" s="136" t="s">
        <v>71</v>
      </c>
      <c r="F13" s="136" t="s">
        <v>72</v>
      </c>
      <c r="G13" s="136" t="s">
        <v>73</v>
      </c>
    </row>
    <row r="14" spans="1:12" ht="66.75" customHeight="1">
      <c r="A14" s="190" t="s">
        <v>352</v>
      </c>
      <c r="B14" s="26" t="s">
        <v>28</v>
      </c>
      <c r="C14" s="317">
        <f>C15</f>
        <v>201416</v>
      </c>
      <c r="D14" s="317">
        <f>D15</f>
        <v>201412.6</v>
      </c>
      <c r="E14" s="79">
        <f>D14-C14</f>
        <v>-3.3999999999941792</v>
      </c>
      <c r="F14" s="79">
        <f>D14/C14*100</f>
        <v>99.998311951384196</v>
      </c>
      <c r="G14" s="81" t="s">
        <v>439</v>
      </c>
    </row>
    <row r="15" spans="1:12" ht="38.25">
      <c r="A15" s="286" t="s">
        <v>6</v>
      </c>
      <c r="B15" s="63" t="s">
        <v>28</v>
      </c>
      <c r="C15" s="692">
        <f>C29+C40</f>
        <v>201416</v>
      </c>
      <c r="D15" s="692">
        <f>D29+D40</f>
        <v>201412.6</v>
      </c>
      <c r="E15" s="80">
        <f>D15-C15</f>
        <v>-3.3999999999941792</v>
      </c>
      <c r="F15" s="79">
        <f>D15/C15*100</f>
        <v>99.998311951384196</v>
      </c>
      <c r="G15" s="81" t="s">
        <v>439</v>
      </c>
    </row>
    <row r="16" spans="1:12">
      <c r="A16" s="165" t="s">
        <v>81</v>
      </c>
      <c r="B16" s="63"/>
      <c r="C16" s="74"/>
      <c r="D16" s="74"/>
      <c r="E16" s="74"/>
      <c r="F16" s="74"/>
      <c r="G16" s="275"/>
    </row>
    <row r="17" spans="1:8" ht="54.75" customHeight="1">
      <c r="A17" s="65" t="s">
        <v>346</v>
      </c>
      <c r="B17" s="282" t="s">
        <v>11</v>
      </c>
      <c r="C17" s="282">
        <v>180</v>
      </c>
      <c r="D17" s="330">
        <v>775</v>
      </c>
      <c r="E17" s="330">
        <f>D17-C17</f>
        <v>595</v>
      </c>
      <c r="F17" s="318">
        <f>D17/C17*100</f>
        <v>430.55555555555554</v>
      </c>
      <c r="G17" s="255" t="s">
        <v>225</v>
      </c>
    </row>
    <row r="18" spans="1:8">
      <c r="A18" s="57" t="s">
        <v>68</v>
      </c>
      <c r="B18" s="186"/>
      <c r="C18" s="59"/>
      <c r="D18" s="59"/>
      <c r="E18" s="59"/>
      <c r="F18" s="59"/>
      <c r="G18" s="59"/>
    </row>
    <row r="19" spans="1:8">
      <c r="A19" s="40" t="s">
        <v>10</v>
      </c>
      <c r="B19" s="186"/>
      <c r="C19" s="59"/>
      <c r="D19" s="59"/>
      <c r="E19" s="59"/>
      <c r="F19" s="59"/>
      <c r="G19" s="59"/>
    </row>
    <row r="20" spans="1:8" ht="12.75" customHeight="1">
      <c r="A20" s="738" t="s">
        <v>22</v>
      </c>
      <c r="B20" s="738"/>
      <c r="C20" s="738"/>
      <c r="D20" s="738"/>
      <c r="E20" s="738"/>
      <c r="F20" s="738"/>
      <c r="G20" s="738"/>
    </row>
    <row r="21" spans="1:8" ht="17.25" customHeight="1">
      <c r="A21" s="60" t="s">
        <v>7</v>
      </c>
      <c r="B21" s="186"/>
      <c r="C21" s="59"/>
      <c r="D21" s="59"/>
      <c r="E21" s="59"/>
      <c r="F21" s="59"/>
      <c r="G21" s="59"/>
    </row>
    <row r="22" spans="1:8" ht="40.9" customHeight="1">
      <c r="A22" s="735" t="s">
        <v>190</v>
      </c>
      <c r="B22" s="735"/>
      <c r="C22" s="735"/>
      <c r="D22" s="735"/>
      <c r="E22" s="735"/>
      <c r="F22" s="735"/>
      <c r="G22" s="735"/>
      <c r="H22" s="135"/>
    </row>
    <row r="23" spans="1:8" ht="8.25" customHeight="1">
      <c r="A23" s="58"/>
      <c r="B23" s="186"/>
      <c r="C23" s="59"/>
      <c r="D23" s="59"/>
      <c r="E23" s="59"/>
      <c r="F23" s="59"/>
      <c r="G23" s="59"/>
    </row>
    <row r="24" spans="1:8" ht="38.25" customHeight="1">
      <c r="A24" s="74" t="s">
        <v>2</v>
      </c>
      <c r="B24" s="74" t="s">
        <v>1</v>
      </c>
      <c r="C24" s="136" t="s">
        <v>69</v>
      </c>
      <c r="D24" s="136" t="s">
        <v>70</v>
      </c>
      <c r="E24" s="136" t="s">
        <v>71</v>
      </c>
      <c r="F24" s="136" t="s">
        <v>72</v>
      </c>
      <c r="G24" s="136" t="s">
        <v>73</v>
      </c>
    </row>
    <row r="25" spans="1:8" ht="25.5" customHeight="1">
      <c r="A25" s="163" t="s">
        <v>55</v>
      </c>
      <c r="B25" s="26" t="s">
        <v>31</v>
      </c>
      <c r="C25" s="31">
        <v>180</v>
      </c>
      <c r="D25" s="180">
        <v>775</v>
      </c>
      <c r="E25" s="180">
        <f>D25-C25</f>
        <v>595</v>
      </c>
      <c r="F25" s="22">
        <f>D25/C25*100</f>
        <v>430.55555555555554</v>
      </c>
      <c r="G25" s="99" t="s">
        <v>226</v>
      </c>
    </row>
    <row r="26" spans="1:8" ht="38.25" customHeight="1">
      <c r="A26" s="329" t="s">
        <v>351</v>
      </c>
      <c r="B26" s="26" t="s">
        <v>31</v>
      </c>
      <c r="C26" s="31">
        <v>78</v>
      </c>
      <c r="D26" s="180">
        <v>66</v>
      </c>
      <c r="E26" s="180">
        <f>D26-C26</f>
        <v>-12</v>
      </c>
      <c r="F26" s="22">
        <f>D26/C26*100</f>
        <v>84.615384615384613</v>
      </c>
      <c r="G26" s="22" t="s">
        <v>345</v>
      </c>
    </row>
    <row r="27" spans="1:8" ht="39" customHeight="1">
      <c r="A27" s="168" t="s">
        <v>32</v>
      </c>
      <c r="B27" s="74" t="s">
        <v>1</v>
      </c>
      <c r="C27" s="136" t="s">
        <v>69</v>
      </c>
      <c r="D27" s="136" t="s">
        <v>70</v>
      </c>
      <c r="E27" s="136" t="s">
        <v>71</v>
      </c>
      <c r="F27" s="136" t="s">
        <v>72</v>
      </c>
      <c r="G27" s="136" t="s">
        <v>73</v>
      </c>
    </row>
    <row r="28" spans="1:8" ht="51">
      <c r="A28" s="190" t="s">
        <v>352</v>
      </c>
      <c r="B28" s="75" t="s">
        <v>33</v>
      </c>
      <c r="C28" s="693">
        <v>191422</v>
      </c>
      <c r="D28" s="693">
        <v>191418.6</v>
      </c>
      <c r="E28" s="718">
        <f>D28-C28</f>
        <v>-3.3999999999941792</v>
      </c>
      <c r="F28" s="268">
        <f>D28/C28*100</f>
        <v>99.998223819623661</v>
      </c>
      <c r="G28" s="468" t="s">
        <v>74</v>
      </c>
      <c r="H28" s="148"/>
    </row>
    <row r="29" spans="1:8" ht="25.5">
      <c r="A29" s="263" t="s">
        <v>34</v>
      </c>
      <c r="B29" s="74" t="s">
        <v>33</v>
      </c>
      <c r="C29" s="692">
        <f>C28</f>
        <v>191422</v>
      </c>
      <c r="D29" s="692">
        <f>D28</f>
        <v>191418.6</v>
      </c>
      <c r="E29" s="295">
        <f>D29-C29</f>
        <v>-3.3999999999941792</v>
      </c>
      <c r="F29" s="87">
        <f>D29/C29*100</f>
        <v>99.998223819623661</v>
      </c>
      <c r="G29" s="480" t="s">
        <v>74</v>
      </c>
    </row>
    <row r="30" spans="1:8" ht="8.25" customHeight="1"/>
    <row r="31" spans="1:8">
      <c r="A31" s="57" t="s">
        <v>37</v>
      </c>
      <c r="B31" s="474"/>
      <c r="C31" s="59"/>
      <c r="D31" s="59"/>
      <c r="E31" s="59"/>
      <c r="F31" s="59"/>
      <c r="G31" s="59"/>
      <c r="H31" s="59"/>
    </row>
    <row r="32" spans="1:8">
      <c r="A32" s="40" t="s">
        <v>10</v>
      </c>
      <c r="B32" s="474"/>
      <c r="C32" s="59"/>
      <c r="D32" s="59"/>
      <c r="E32" s="59"/>
      <c r="F32" s="59"/>
      <c r="G32" s="59"/>
      <c r="H32" s="59"/>
    </row>
    <row r="33" spans="1:8" ht="14.25" customHeight="1">
      <c r="A33" s="738" t="s">
        <v>276</v>
      </c>
      <c r="B33" s="738"/>
      <c r="C33" s="738"/>
      <c r="D33" s="738"/>
      <c r="E33" s="738"/>
      <c r="F33" s="738"/>
      <c r="G33" s="738"/>
      <c r="H33" s="738"/>
    </row>
    <row r="34" spans="1:8" ht="12.75" customHeight="1">
      <c r="A34" s="60" t="s">
        <v>275</v>
      </c>
      <c r="B34" s="474"/>
      <c r="C34" s="59"/>
      <c r="D34" s="59"/>
      <c r="E34" s="59"/>
      <c r="F34" s="59"/>
      <c r="G34" s="59"/>
      <c r="H34" s="59"/>
    </row>
    <row r="35" spans="1:8" ht="38.25" customHeight="1">
      <c r="A35" s="735" t="s">
        <v>190</v>
      </c>
      <c r="B35" s="735"/>
      <c r="C35" s="735"/>
      <c r="D35" s="735"/>
      <c r="E35" s="735"/>
      <c r="F35" s="735"/>
      <c r="G35" s="735"/>
      <c r="H35" s="61"/>
    </row>
    <row r="36" spans="1:8" ht="38.25">
      <c r="A36" s="74" t="s">
        <v>2</v>
      </c>
      <c r="B36" s="104" t="s">
        <v>221</v>
      </c>
      <c r="C36" s="471" t="s">
        <v>69</v>
      </c>
      <c r="D36" s="471" t="s">
        <v>70</v>
      </c>
      <c r="E36" s="471" t="s">
        <v>71</v>
      </c>
      <c r="F36" s="471" t="s">
        <v>72</v>
      </c>
      <c r="G36" s="315" t="s">
        <v>73</v>
      </c>
      <c r="H36" s="159"/>
    </row>
    <row r="37" spans="1:8" ht="36.75" customHeight="1">
      <c r="A37" s="329" t="s">
        <v>351</v>
      </c>
      <c r="B37" s="124" t="s">
        <v>80</v>
      </c>
      <c r="C37" s="408">
        <v>78</v>
      </c>
      <c r="D37" s="408">
        <v>66</v>
      </c>
      <c r="E37" s="67">
        <f t="shared" ref="E37" si="0">D37-C37</f>
        <v>-12</v>
      </c>
      <c r="F37" s="167">
        <f>D37/C37*100</f>
        <v>84.615384615384613</v>
      </c>
      <c r="G37" s="580" t="s">
        <v>248</v>
      </c>
    </row>
    <row r="38" spans="1:8" ht="40.5" customHeight="1">
      <c r="A38" s="168" t="s">
        <v>8</v>
      </c>
      <c r="B38" s="104" t="s">
        <v>221</v>
      </c>
      <c r="C38" s="471" t="s">
        <v>69</v>
      </c>
      <c r="D38" s="471" t="s">
        <v>70</v>
      </c>
      <c r="E38" s="471" t="s">
        <v>71</v>
      </c>
      <c r="F38" s="471" t="s">
        <v>72</v>
      </c>
      <c r="G38" s="473" t="s">
        <v>73</v>
      </c>
    </row>
    <row r="39" spans="1:8" ht="67.5" customHeight="1">
      <c r="A39" s="190" t="s">
        <v>352</v>
      </c>
      <c r="B39" s="169" t="s">
        <v>33</v>
      </c>
      <c r="C39" s="716">
        <v>9994</v>
      </c>
      <c r="D39" s="317">
        <v>9994</v>
      </c>
      <c r="E39" s="317">
        <f>D39-C39</f>
        <v>0</v>
      </c>
      <c r="F39" s="67">
        <f>D39/C39*100</f>
        <v>100</v>
      </c>
      <c r="G39" s="468" t="s">
        <v>74</v>
      </c>
    </row>
    <row r="40" spans="1:8" ht="16.5" customHeight="1">
      <c r="A40" s="66" t="s">
        <v>34</v>
      </c>
      <c r="B40" s="170" t="s">
        <v>33</v>
      </c>
      <c r="C40" s="717">
        <f>SUM(C39)</f>
        <v>9994</v>
      </c>
      <c r="D40" s="692">
        <f>SUM(D39)</f>
        <v>9994</v>
      </c>
      <c r="E40" s="692">
        <f>D40-C40</f>
        <v>0</v>
      </c>
      <c r="F40" s="172">
        <f>D40/C40*100</f>
        <v>100</v>
      </c>
      <c r="G40" s="289" t="s">
        <v>145</v>
      </c>
    </row>
    <row r="42" spans="1:8" ht="24.75" customHeight="1">
      <c r="A42" s="735" t="s">
        <v>410</v>
      </c>
      <c r="B42" s="735"/>
      <c r="C42" s="735"/>
      <c r="D42" s="735"/>
      <c r="E42" s="148"/>
      <c r="F42" s="148"/>
      <c r="G42" s="578" t="s">
        <v>219</v>
      </c>
    </row>
    <row r="43" spans="1:8">
      <c r="D43" s="173"/>
      <c r="E43" s="174"/>
      <c r="H43" s="456"/>
    </row>
    <row r="44" spans="1:8" s="39" customFormat="1">
      <c r="A44" s="53" t="s">
        <v>476</v>
      </c>
      <c r="B44" s="42"/>
      <c r="C44" s="42"/>
      <c r="D44" s="42"/>
      <c r="E44" s="42"/>
      <c r="F44" s="42"/>
      <c r="G44" s="578" t="s">
        <v>335</v>
      </c>
    </row>
    <row r="45" spans="1:8" s="39" customFormat="1">
      <c r="A45" s="42"/>
      <c r="B45" s="42"/>
      <c r="C45" s="42"/>
      <c r="D45" s="42"/>
      <c r="E45" s="42"/>
      <c r="F45" s="42"/>
      <c r="G45" s="42"/>
      <c r="H45" s="42"/>
    </row>
    <row r="46" spans="1:8" s="39" customFormat="1" ht="16.5" customHeight="1">
      <c r="A46" s="735" t="s">
        <v>409</v>
      </c>
      <c r="B46" s="735"/>
      <c r="C46" s="735"/>
      <c r="D46" s="735"/>
      <c r="E46" s="40"/>
      <c r="F46" s="40"/>
      <c r="G46" s="579" t="s">
        <v>295</v>
      </c>
    </row>
    <row r="47" spans="1:8">
      <c r="A47" s="39"/>
      <c r="B47" s="39"/>
      <c r="C47" s="39"/>
      <c r="D47" s="39"/>
      <c r="E47" s="39"/>
      <c r="F47" s="39"/>
      <c r="G47" s="39"/>
      <c r="H47" s="61"/>
    </row>
    <row r="50" spans="8:8" ht="40.5" customHeight="1"/>
    <row r="52" spans="8:8" ht="40.5" customHeight="1"/>
    <row r="53" spans="8:8" ht="66" customHeight="1"/>
    <row r="54" spans="8:8" ht="18" customHeight="1">
      <c r="H54" s="148"/>
    </row>
    <row r="56" spans="8:8" ht="24.75" customHeight="1"/>
    <row r="58" spans="8:8" ht="32.25" customHeight="1"/>
  </sheetData>
  <mergeCells count="14">
    <mergeCell ref="A46:D46"/>
    <mergeCell ref="A1:G1"/>
    <mergeCell ref="A4:G4"/>
    <mergeCell ref="A6:G6"/>
    <mergeCell ref="A7:G7"/>
    <mergeCell ref="A8:G8"/>
    <mergeCell ref="A10:G10"/>
    <mergeCell ref="A42:D42"/>
    <mergeCell ref="A20:G20"/>
    <mergeCell ref="A11:G11"/>
    <mergeCell ref="A22:G22"/>
    <mergeCell ref="A33:H33"/>
    <mergeCell ref="A35:G35"/>
    <mergeCell ref="A3:H3"/>
  </mergeCells>
  <pageMargins left="0.70866141732283472" right="0.31496062992125984" top="0.55118110236220474" bottom="0.55118110236220474" header="0.31496062992125984" footer="0.31496062992125984"/>
  <pageSetup paperSize="9" scale="93" fitToHeight="2" orientation="landscape" r:id="rId1"/>
</worksheet>
</file>

<file path=xl/worksheets/sheet11.xml><?xml version="1.0" encoding="utf-8"?>
<worksheet xmlns="http://schemas.openxmlformats.org/spreadsheetml/2006/main" xmlns:r="http://schemas.openxmlformats.org/officeDocument/2006/relationships">
  <sheetPr>
    <tabColor rgb="FFFFFF00"/>
    <pageSetUpPr fitToPage="1"/>
  </sheetPr>
  <dimension ref="A1:L59"/>
  <sheetViews>
    <sheetView view="pageBreakPreview" topLeftCell="A19" zoomScale="90" zoomScaleNormal="100" zoomScaleSheetLayoutView="90" workbookViewId="0">
      <selection activeCell="H18" sqref="H18"/>
    </sheetView>
  </sheetViews>
  <sheetFormatPr defaultRowHeight="12.75"/>
  <cols>
    <col min="1" max="1" width="38.28515625" customWidth="1"/>
    <col min="2" max="2" width="11.28515625" customWidth="1"/>
    <col min="3" max="3" width="10.140625" customWidth="1"/>
    <col min="4" max="4" width="9" customWidth="1"/>
    <col min="5" max="5" width="12" customWidth="1"/>
    <col min="6" max="6" width="12.28515625" customWidth="1"/>
    <col min="7" max="7" width="39.42578125" customWidth="1"/>
    <col min="8" max="8" width="15.42578125" customWidth="1"/>
  </cols>
  <sheetData>
    <row r="1" spans="1:12" s="1" customFormat="1" ht="36" customHeight="1">
      <c r="A1" s="732" t="s">
        <v>293</v>
      </c>
      <c r="B1" s="732"/>
      <c r="C1" s="732"/>
      <c r="D1" s="732"/>
      <c r="E1" s="732"/>
      <c r="F1" s="732"/>
      <c r="G1" s="732"/>
      <c r="H1" s="488"/>
      <c r="I1" s="488"/>
      <c r="J1" s="488"/>
      <c r="K1" s="488"/>
    </row>
    <row r="2" spans="1:12" ht="17.25" customHeight="1">
      <c r="A2" s="93"/>
      <c r="B2" s="93"/>
      <c r="C2" s="93"/>
      <c r="D2" s="93"/>
      <c r="E2" s="93"/>
      <c r="F2" s="93"/>
      <c r="G2" s="93"/>
    </row>
    <row r="3" spans="1:12" s="39" customFormat="1" ht="12.75" customHeight="1">
      <c r="A3" s="740" t="s">
        <v>254</v>
      </c>
      <c r="B3" s="740"/>
      <c r="C3" s="740"/>
      <c r="D3" s="740"/>
      <c r="E3" s="740"/>
      <c r="F3" s="740"/>
      <c r="G3" s="740"/>
      <c r="H3" s="740"/>
      <c r="I3" s="177"/>
      <c r="J3" s="177"/>
      <c r="K3" s="177"/>
    </row>
    <row r="4" spans="1:12">
      <c r="A4" s="791" t="s">
        <v>54</v>
      </c>
      <c r="B4" s="791"/>
      <c r="C4" s="791"/>
      <c r="D4" s="791"/>
      <c r="E4" s="791"/>
      <c r="F4" s="791"/>
      <c r="G4" s="791"/>
      <c r="H4" s="6"/>
    </row>
    <row r="5" spans="1:12">
      <c r="A5" s="8" t="s">
        <v>4</v>
      </c>
      <c r="B5" s="9"/>
      <c r="C5" s="9"/>
      <c r="D5" s="9"/>
      <c r="E5" s="9"/>
      <c r="F5" s="9"/>
      <c r="G5" s="9"/>
    </row>
    <row r="6" spans="1:12">
      <c r="A6" s="796" t="s">
        <v>0</v>
      </c>
      <c r="B6" s="796"/>
      <c r="C6" s="796"/>
      <c r="D6" s="796"/>
      <c r="E6" s="796"/>
      <c r="F6" s="796"/>
      <c r="G6" s="796"/>
    </row>
    <row r="7" spans="1:12">
      <c r="A7" s="750" t="s">
        <v>95</v>
      </c>
      <c r="B7" s="750"/>
      <c r="C7" s="750"/>
      <c r="D7" s="750"/>
      <c r="E7" s="750"/>
      <c r="F7" s="750"/>
      <c r="G7" s="750"/>
    </row>
    <row r="8" spans="1:12">
      <c r="A8" s="744" t="s">
        <v>96</v>
      </c>
      <c r="B8" s="744"/>
      <c r="C8" s="744"/>
      <c r="D8" s="744"/>
      <c r="E8" s="744"/>
      <c r="F8" s="744"/>
      <c r="G8" s="744"/>
    </row>
    <row r="9" spans="1:12">
      <c r="A9" s="750" t="s">
        <v>97</v>
      </c>
      <c r="B9" s="750"/>
      <c r="C9" s="750"/>
      <c r="D9" s="750"/>
      <c r="E9" s="750"/>
      <c r="F9" s="750"/>
      <c r="G9" s="750"/>
    </row>
    <row r="10" spans="1:12">
      <c r="A10" s="750" t="s">
        <v>98</v>
      </c>
      <c r="B10" s="750"/>
      <c r="C10" s="750"/>
      <c r="D10" s="750"/>
      <c r="E10" s="750"/>
      <c r="F10" s="750"/>
      <c r="G10" s="750"/>
    </row>
    <row r="11" spans="1:12" s="88" customFormat="1">
      <c r="A11" s="792" t="s">
        <v>191</v>
      </c>
      <c r="B11" s="792"/>
      <c r="C11" s="792"/>
      <c r="D11" s="792"/>
      <c r="E11" s="792"/>
      <c r="F11" s="792"/>
      <c r="G11" s="792"/>
      <c r="H11" s="34"/>
      <c r="I11" s="34"/>
      <c r="J11" s="34"/>
      <c r="K11" s="34"/>
      <c r="L11" s="34"/>
    </row>
    <row r="12" spans="1:12" ht="27" customHeight="1">
      <c r="A12" s="793" t="s">
        <v>192</v>
      </c>
      <c r="B12" s="793"/>
      <c r="C12" s="793"/>
      <c r="D12" s="793"/>
      <c r="E12" s="793"/>
      <c r="F12" s="793"/>
      <c r="G12" s="793"/>
      <c r="H12" s="30"/>
      <c r="I12" s="16"/>
      <c r="J12" s="16"/>
      <c r="K12" s="16"/>
      <c r="L12" s="16"/>
    </row>
    <row r="13" spans="1:12" ht="12.75" customHeight="1">
      <c r="A13" s="18"/>
      <c r="B13" s="9"/>
      <c r="C13" s="9"/>
      <c r="D13" s="9"/>
      <c r="E13" s="9"/>
      <c r="F13" s="9"/>
      <c r="G13" s="9"/>
    </row>
    <row r="14" spans="1:12" ht="37.5" customHeight="1">
      <c r="A14" s="103" t="s">
        <v>5</v>
      </c>
      <c r="B14" s="103" t="s">
        <v>1</v>
      </c>
      <c r="C14" s="101" t="s">
        <v>69</v>
      </c>
      <c r="D14" s="101" t="s">
        <v>70</v>
      </c>
      <c r="E14" s="101" t="s">
        <v>71</v>
      </c>
      <c r="F14" s="101" t="s">
        <v>72</v>
      </c>
      <c r="G14" s="101" t="s">
        <v>73</v>
      </c>
    </row>
    <row r="15" spans="1:12" ht="57" customHeight="1">
      <c r="A15" s="290" t="s">
        <v>440</v>
      </c>
      <c r="B15" s="10" t="s">
        <v>28</v>
      </c>
      <c r="C15" s="719">
        <f>C26+C39</f>
        <v>307606</v>
      </c>
      <c r="D15" s="719">
        <f>D26+D39</f>
        <v>307605.74600000004</v>
      </c>
      <c r="E15" s="82">
        <f>E26+E39</f>
        <v>-0.25399999998626299</v>
      </c>
      <c r="F15" s="118">
        <f>D15/C15*100</f>
        <v>99.999917426838252</v>
      </c>
      <c r="G15" s="261" t="str">
        <f>G39</f>
        <v xml:space="preserve">Мероприятие выполнено.  
0,3 тыс. тенге - экономия по фонду оплаты труда
</v>
      </c>
    </row>
    <row r="16" spans="1:12" ht="39" customHeight="1">
      <c r="A16" s="291" t="s">
        <v>6</v>
      </c>
      <c r="B16" s="25" t="s">
        <v>28</v>
      </c>
      <c r="C16" s="720">
        <f>C15</f>
        <v>307606</v>
      </c>
      <c r="D16" s="720">
        <f>D15</f>
        <v>307605.74600000004</v>
      </c>
      <c r="E16" s="100">
        <f>D16-C16</f>
        <v>-0.25399999995715916</v>
      </c>
      <c r="F16" s="100">
        <f>D16/C16*100</f>
        <v>99.999917426838252</v>
      </c>
      <c r="G16" s="422" t="str">
        <f>G15</f>
        <v xml:space="preserve">Мероприятие выполнено.  
0,3 тыс. тенге - экономия по фонду оплаты труда
</v>
      </c>
    </row>
    <row r="17" spans="1:8">
      <c r="A17" s="77" t="s">
        <v>81</v>
      </c>
      <c r="B17" s="25"/>
      <c r="C17" s="94"/>
      <c r="D17" s="94"/>
      <c r="E17" s="54"/>
      <c r="F17" s="100"/>
      <c r="G17" s="94"/>
    </row>
    <row r="18" spans="1:8" ht="64.5" customHeight="1">
      <c r="A18" s="76" t="s">
        <v>348</v>
      </c>
      <c r="B18" s="334" t="s">
        <v>75</v>
      </c>
      <c r="C18" s="334">
        <v>100</v>
      </c>
      <c r="D18" s="334">
        <v>100</v>
      </c>
      <c r="E18" s="335">
        <f>D18-C18</f>
        <v>0</v>
      </c>
      <c r="F18" s="118">
        <v>100</v>
      </c>
      <c r="G18" s="261" t="s">
        <v>207</v>
      </c>
    </row>
    <row r="19" spans="1:8">
      <c r="A19" s="14"/>
      <c r="B19" s="483"/>
      <c r="C19" s="483"/>
      <c r="D19" s="483"/>
      <c r="E19" s="484"/>
      <c r="F19" s="485"/>
      <c r="G19" s="486"/>
    </row>
    <row r="20" spans="1:8" s="42" customFormat="1">
      <c r="A20" s="57" t="s">
        <v>37</v>
      </c>
      <c r="B20" s="466"/>
      <c r="C20" s="59"/>
      <c r="D20" s="59"/>
      <c r="E20" s="59"/>
      <c r="F20" s="59"/>
      <c r="G20" s="59"/>
      <c r="H20" s="59"/>
    </row>
    <row r="21" spans="1:8" s="42" customFormat="1">
      <c r="A21" s="40" t="s">
        <v>10</v>
      </c>
      <c r="B21" s="466"/>
      <c r="C21" s="59"/>
      <c r="D21" s="59"/>
      <c r="E21" s="59"/>
      <c r="F21" s="59"/>
      <c r="G21" s="59"/>
      <c r="H21" s="59"/>
    </row>
    <row r="22" spans="1:8" s="42" customFormat="1" ht="14.25" customHeight="1">
      <c r="A22" s="738" t="s">
        <v>22</v>
      </c>
      <c r="B22" s="738"/>
      <c r="C22" s="738"/>
      <c r="D22" s="738"/>
      <c r="E22" s="738"/>
      <c r="F22" s="738"/>
      <c r="G22" s="738"/>
      <c r="H22" s="738"/>
    </row>
    <row r="23" spans="1:8" s="42" customFormat="1" ht="12" customHeight="1">
      <c r="A23" s="60" t="s">
        <v>7</v>
      </c>
      <c r="B23" s="466"/>
      <c r="C23" s="59"/>
      <c r="D23" s="59"/>
      <c r="E23" s="59"/>
      <c r="F23" s="59"/>
      <c r="G23" s="59"/>
      <c r="H23" s="59"/>
    </row>
    <row r="24" spans="1:8" s="42" customFormat="1" ht="24.75" customHeight="1">
      <c r="A24" s="795" t="s">
        <v>193</v>
      </c>
      <c r="B24" s="795"/>
      <c r="C24" s="795"/>
      <c r="D24" s="795"/>
      <c r="E24" s="795"/>
      <c r="F24" s="795"/>
      <c r="G24" s="795"/>
      <c r="H24" s="451"/>
    </row>
    <row r="25" spans="1:8" s="42" customFormat="1" ht="38.25">
      <c r="A25" s="74" t="s">
        <v>2</v>
      </c>
      <c r="B25" s="104" t="s">
        <v>221</v>
      </c>
      <c r="C25" s="458" t="s">
        <v>69</v>
      </c>
      <c r="D25" s="458" t="s">
        <v>70</v>
      </c>
      <c r="E25" s="458" t="s">
        <v>71</v>
      </c>
      <c r="F25" s="458" t="s">
        <v>72</v>
      </c>
      <c r="G25" s="460" t="s">
        <v>73</v>
      </c>
    </row>
    <row r="26" spans="1:8" s="42" customFormat="1" ht="14.25" customHeight="1">
      <c r="A26" s="92" t="s">
        <v>44</v>
      </c>
      <c r="B26" s="37" t="s">
        <v>3</v>
      </c>
      <c r="C26" s="90">
        <v>57431</v>
      </c>
      <c r="D26" s="90">
        <v>57431</v>
      </c>
      <c r="E26" s="90">
        <f>D26-C26</f>
        <v>0</v>
      </c>
      <c r="F26" s="90">
        <f>D26/C26*100</f>
        <v>100</v>
      </c>
      <c r="G26" s="261" t="s">
        <v>207</v>
      </c>
    </row>
    <row r="27" spans="1:8" s="453" customFormat="1" ht="27" customHeight="1">
      <c r="A27" s="50" t="s">
        <v>6</v>
      </c>
      <c r="B27" s="459" t="s">
        <v>3</v>
      </c>
      <c r="C27" s="87">
        <f>C26</f>
        <v>57431</v>
      </c>
      <c r="D27" s="87">
        <f>D26</f>
        <v>57431</v>
      </c>
      <c r="E27" s="87">
        <f>E26</f>
        <v>0</v>
      </c>
      <c r="F27" s="87">
        <f>D27/C27*100</f>
        <v>100</v>
      </c>
      <c r="G27" s="452" t="s">
        <v>249</v>
      </c>
    </row>
    <row r="28" spans="1:8" s="42" customFormat="1">
      <c r="A28" s="487" t="s">
        <v>158</v>
      </c>
      <c r="B28" s="465" t="s">
        <v>11</v>
      </c>
      <c r="C28" s="465">
        <v>171</v>
      </c>
      <c r="D28" s="465">
        <v>143</v>
      </c>
      <c r="E28" s="465">
        <f>D28-C28</f>
        <v>-28</v>
      </c>
      <c r="F28" s="68">
        <f>D28/C28*100</f>
        <v>83.62573099415205</v>
      </c>
      <c r="G28" s="580" t="s">
        <v>347</v>
      </c>
    </row>
    <row r="29" spans="1:8">
      <c r="A29" s="14"/>
      <c r="B29" s="483"/>
      <c r="C29" s="483"/>
      <c r="D29" s="483"/>
      <c r="E29" s="484"/>
      <c r="F29" s="485"/>
      <c r="G29" s="486"/>
    </row>
    <row r="30" spans="1:8">
      <c r="A30" s="7" t="s">
        <v>50</v>
      </c>
      <c r="B30" s="12"/>
      <c r="C30" s="13"/>
      <c r="D30" s="13"/>
      <c r="E30" s="13"/>
      <c r="F30" s="13"/>
      <c r="G30" s="13"/>
    </row>
    <row r="31" spans="1:8">
      <c r="A31" s="8" t="s">
        <v>10</v>
      </c>
      <c r="B31" s="12"/>
      <c r="C31" s="13"/>
      <c r="D31" s="13"/>
      <c r="E31" s="13"/>
      <c r="F31" s="13"/>
      <c r="G31" s="13"/>
    </row>
    <row r="32" spans="1:8">
      <c r="A32" s="794" t="s">
        <v>22</v>
      </c>
      <c r="B32" s="794"/>
      <c r="C32" s="794"/>
      <c r="D32" s="794"/>
      <c r="E32" s="794"/>
      <c r="F32" s="794"/>
      <c r="G32" s="794"/>
    </row>
    <row r="33" spans="1:8" ht="12.75" customHeight="1">
      <c r="A33" s="14" t="s">
        <v>7</v>
      </c>
      <c r="B33" s="12"/>
      <c r="C33" s="13"/>
      <c r="D33" s="13"/>
      <c r="E33" s="13"/>
      <c r="F33" s="13"/>
      <c r="G33" s="13"/>
    </row>
    <row r="34" spans="1:8" ht="29.45" customHeight="1">
      <c r="A34" s="795" t="s">
        <v>193</v>
      </c>
      <c r="B34" s="795"/>
      <c r="C34" s="795"/>
      <c r="D34" s="795"/>
      <c r="E34" s="795"/>
      <c r="F34" s="795"/>
      <c r="G34" s="795"/>
    </row>
    <row r="35" spans="1:8" ht="38.25">
      <c r="A35" s="94" t="s">
        <v>2</v>
      </c>
      <c r="B35" s="103" t="s">
        <v>1</v>
      </c>
      <c r="C35" s="101" t="s">
        <v>69</v>
      </c>
      <c r="D35" s="101" t="s">
        <v>70</v>
      </c>
      <c r="E35" s="101" t="s">
        <v>71</v>
      </c>
      <c r="F35" s="101" t="s">
        <v>72</v>
      </c>
      <c r="G35" s="101" t="s">
        <v>73</v>
      </c>
    </row>
    <row r="36" spans="1:8" ht="56.45" customHeight="1">
      <c r="A36" s="270" t="s">
        <v>55</v>
      </c>
      <c r="B36" s="10" t="s">
        <v>31</v>
      </c>
      <c r="C36" s="2">
        <v>640</v>
      </c>
      <c r="D36" s="2">
        <v>650</v>
      </c>
      <c r="E36" s="95">
        <f>D36-C36</f>
        <v>10</v>
      </c>
      <c r="F36" s="118">
        <f>D36/C36*100</f>
        <v>101.5625</v>
      </c>
      <c r="G36" s="43" t="s">
        <v>121</v>
      </c>
    </row>
    <row r="37" spans="1:8">
      <c r="A37" s="292" t="s">
        <v>158</v>
      </c>
      <c r="B37" s="10" t="s">
        <v>31</v>
      </c>
      <c r="C37" s="2">
        <v>171</v>
      </c>
      <c r="D37" s="2">
        <v>143</v>
      </c>
      <c r="E37" s="102">
        <f>D37-C37</f>
        <v>-28</v>
      </c>
      <c r="F37" s="118">
        <f>D37/C37*100</f>
        <v>83.62573099415205</v>
      </c>
      <c r="G37" s="580" t="s">
        <v>349</v>
      </c>
    </row>
    <row r="38" spans="1:8" ht="41.25" customHeight="1">
      <c r="A38" s="97" t="s">
        <v>32</v>
      </c>
      <c r="B38" s="98" t="s">
        <v>1</v>
      </c>
      <c r="C38" s="96" t="s">
        <v>69</v>
      </c>
      <c r="D38" s="96" t="s">
        <v>70</v>
      </c>
      <c r="E38" s="96" t="s">
        <v>71</v>
      </c>
      <c r="F38" s="96" t="s">
        <v>72</v>
      </c>
      <c r="G38" s="96" t="s">
        <v>73</v>
      </c>
    </row>
    <row r="39" spans="1:8" ht="39" customHeight="1">
      <c r="A39" s="15" t="s">
        <v>126</v>
      </c>
      <c r="B39" s="102" t="s">
        <v>33</v>
      </c>
      <c r="C39" s="721">
        <v>250175</v>
      </c>
      <c r="D39" s="721">
        <v>250174.74600000001</v>
      </c>
      <c r="E39" s="211">
        <f>D39-C39</f>
        <v>-0.25399999998626299</v>
      </c>
      <c r="F39" s="211">
        <f>D39/C39*100</f>
        <v>99.999898471070253</v>
      </c>
      <c r="G39" s="261" t="s">
        <v>350</v>
      </c>
    </row>
    <row r="40" spans="1:8" ht="38.25" customHeight="1">
      <c r="A40" s="293" t="s">
        <v>34</v>
      </c>
      <c r="B40" s="24" t="s">
        <v>33</v>
      </c>
      <c r="C40" s="702">
        <f>C39</f>
        <v>250175</v>
      </c>
      <c r="D40" s="702">
        <f>D39</f>
        <v>250174.74600000001</v>
      </c>
      <c r="E40" s="100">
        <f>D40-C40</f>
        <v>-0.25399999998626299</v>
      </c>
      <c r="F40" s="100">
        <f>D40/C40*100</f>
        <v>99.999898471070253</v>
      </c>
      <c r="G40" s="261" t="str">
        <f>G39</f>
        <v xml:space="preserve">Мероприятие выполнено.  
0,3 тыс. тенге - экономия по фонду оплаты труда
</v>
      </c>
      <c r="H40" s="19"/>
    </row>
    <row r="41" spans="1:8">
      <c r="C41" s="36"/>
      <c r="D41" s="36"/>
      <c r="E41" s="36"/>
      <c r="F41" s="36"/>
      <c r="G41" s="36"/>
    </row>
    <row r="42" spans="1:8" s="42" customFormat="1" ht="28.5" customHeight="1">
      <c r="A42" s="735" t="s">
        <v>410</v>
      </c>
      <c r="B42" s="735"/>
      <c r="C42" s="735"/>
      <c r="D42" s="735"/>
      <c r="E42" s="148"/>
      <c r="F42" s="148"/>
      <c r="G42" s="578" t="s">
        <v>219</v>
      </c>
    </row>
    <row r="43" spans="1:8" s="42" customFormat="1">
      <c r="D43" s="173"/>
      <c r="E43" s="174"/>
      <c r="H43" s="456"/>
    </row>
    <row r="44" spans="1:8" s="39" customFormat="1">
      <c r="A44" s="53" t="s">
        <v>476</v>
      </c>
      <c r="B44" s="42"/>
      <c r="C44" s="42"/>
      <c r="D44" s="42"/>
      <c r="E44" s="42"/>
      <c r="F44" s="42"/>
      <c r="G44" s="578" t="s">
        <v>335</v>
      </c>
    </row>
    <row r="45" spans="1:8" s="39" customFormat="1">
      <c r="A45" s="42"/>
      <c r="B45" s="42"/>
      <c r="C45" s="42"/>
      <c r="D45" s="42"/>
      <c r="E45" s="42"/>
      <c r="F45" s="42"/>
      <c r="G45" s="42"/>
      <c r="H45" s="42"/>
    </row>
    <row r="46" spans="1:8" s="39" customFormat="1" ht="16.5" customHeight="1">
      <c r="A46" s="735" t="s">
        <v>409</v>
      </c>
      <c r="B46" s="735"/>
      <c r="C46" s="735"/>
      <c r="D46" s="735"/>
      <c r="E46" s="40"/>
      <c r="F46" s="40"/>
      <c r="G46" s="579" t="s">
        <v>295</v>
      </c>
    </row>
    <row r="47" spans="1:8" ht="17.25" customHeight="1">
      <c r="A47" s="1"/>
      <c r="B47" s="1"/>
      <c r="C47" s="1"/>
      <c r="D47" s="1"/>
      <c r="E47" s="1"/>
      <c r="F47" s="1"/>
      <c r="G47" s="1"/>
    </row>
    <row r="49" spans="8:8" ht="26.25" customHeight="1">
      <c r="H49" s="16"/>
    </row>
    <row r="52" spans="8:8" ht="57.75" customHeight="1"/>
    <row r="53" spans="8:8" ht="45" customHeight="1"/>
    <row r="54" spans="8:8" ht="49.5" customHeight="1"/>
    <row r="56" spans="8:8" ht="15">
      <c r="H56" s="19"/>
    </row>
    <row r="58" spans="8:8" ht="33" customHeight="1"/>
    <row r="59" spans="8:8" ht="35.25" customHeight="1"/>
  </sheetData>
  <mergeCells count="16">
    <mergeCell ref="A46:D46"/>
    <mergeCell ref="A1:G1"/>
    <mergeCell ref="A8:G8"/>
    <mergeCell ref="A4:G4"/>
    <mergeCell ref="A11:G11"/>
    <mergeCell ref="A12:G12"/>
    <mergeCell ref="A42:D42"/>
    <mergeCell ref="A32:G32"/>
    <mergeCell ref="A34:G34"/>
    <mergeCell ref="A6:G6"/>
    <mergeCell ref="A7:G7"/>
    <mergeCell ref="A9:G9"/>
    <mergeCell ref="A10:G10"/>
    <mergeCell ref="A3:H3"/>
    <mergeCell ref="A22:H22"/>
    <mergeCell ref="A24:G24"/>
  </mergeCells>
  <pageMargins left="0.70866141732283472" right="0.31496062992125984" top="0.35433070866141736" bottom="0.15748031496062992" header="0.31496062992125984" footer="0.31496062992125984"/>
  <pageSetup paperSize="9" fitToHeight="2" orientation="landscape" r:id="rId1"/>
</worksheet>
</file>

<file path=xl/worksheets/sheet12.xml><?xml version="1.0" encoding="utf-8"?>
<worksheet xmlns="http://schemas.openxmlformats.org/spreadsheetml/2006/main" xmlns:r="http://schemas.openxmlformats.org/officeDocument/2006/relationships">
  <sheetPr>
    <tabColor rgb="FFFFFF00"/>
    <pageSetUpPr fitToPage="1"/>
  </sheetPr>
  <dimension ref="A1:K59"/>
  <sheetViews>
    <sheetView view="pageBreakPreview" topLeftCell="A46" zoomScaleNormal="100" zoomScaleSheetLayoutView="100" workbookViewId="0">
      <selection activeCell="A43" sqref="A43:K43"/>
    </sheetView>
  </sheetViews>
  <sheetFormatPr defaultColWidth="9.140625" defaultRowHeight="12.75"/>
  <cols>
    <col min="1" max="1" width="41.5703125" style="42" customWidth="1"/>
    <col min="2" max="2" width="10.5703125" style="42" customWidth="1"/>
    <col min="3" max="3" width="10.42578125" style="42" customWidth="1"/>
    <col min="4" max="5" width="10.5703125" style="42" customWidth="1"/>
    <col min="6" max="6" width="12.42578125" style="42" customWidth="1"/>
    <col min="7" max="10" width="9.140625" style="42"/>
    <col min="11" max="11" width="5.7109375" style="42" customWidth="1"/>
    <col min="12" max="16384" width="9.140625" style="42"/>
  </cols>
  <sheetData>
    <row r="1" spans="1:11" s="39" customFormat="1" ht="36" customHeight="1">
      <c r="A1" s="732" t="s">
        <v>293</v>
      </c>
      <c r="B1" s="732"/>
      <c r="C1" s="732"/>
      <c r="D1" s="732"/>
      <c r="E1" s="732"/>
      <c r="F1" s="732"/>
      <c r="G1" s="732"/>
      <c r="H1" s="732"/>
      <c r="I1" s="732"/>
      <c r="J1" s="732"/>
      <c r="K1" s="732"/>
    </row>
    <row r="2" spans="1:11" ht="15.75" customHeight="1">
      <c r="A2" s="245"/>
      <c r="B2" s="245"/>
      <c r="C2" s="245"/>
      <c r="D2" s="245"/>
      <c r="E2" s="245"/>
      <c r="F2" s="245"/>
      <c r="G2" s="245"/>
      <c r="H2" s="245"/>
      <c r="I2" s="245"/>
      <c r="J2" s="245"/>
      <c r="K2" s="245"/>
    </row>
    <row r="3" spans="1:11" s="39" customFormat="1" ht="12.75" customHeight="1">
      <c r="A3" s="740" t="s">
        <v>254</v>
      </c>
      <c r="B3" s="740"/>
      <c r="C3" s="740"/>
      <c r="D3" s="740"/>
      <c r="E3" s="740"/>
      <c r="F3" s="740"/>
      <c r="G3" s="740"/>
      <c r="H3" s="740"/>
      <c r="I3" s="177"/>
      <c r="J3" s="177"/>
      <c r="K3" s="177"/>
    </row>
    <row r="4" spans="1:11">
      <c r="A4" s="788" t="s">
        <v>64</v>
      </c>
      <c r="B4" s="788"/>
      <c r="C4" s="788"/>
      <c r="D4" s="788"/>
      <c r="E4" s="788"/>
      <c r="F4" s="788"/>
      <c r="G4" s="788"/>
      <c r="H4" s="788"/>
      <c r="I4" s="788"/>
      <c r="J4" s="788"/>
    </row>
    <row r="5" spans="1:11">
      <c r="A5" s="248" t="s">
        <v>4</v>
      </c>
      <c r="B5" s="51"/>
      <c r="C5" s="51"/>
      <c r="D5" s="51"/>
      <c r="E5" s="51"/>
      <c r="F5" s="51"/>
      <c r="G5" s="51"/>
    </row>
    <row r="6" spans="1:11">
      <c r="A6" s="781" t="s">
        <v>100</v>
      </c>
      <c r="B6" s="781"/>
      <c r="C6" s="781"/>
      <c r="D6" s="781"/>
      <c r="E6" s="781"/>
      <c r="F6" s="781"/>
      <c r="G6" s="781"/>
      <c r="H6" s="781"/>
      <c r="I6" s="781"/>
      <c r="J6" s="781"/>
      <c r="K6" s="781"/>
    </row>
    <row r="7" spans="1:11">
      <c r="A7" s="817" t="s">
        <v>102</v>
      </c>
      <c r="B7" s="817"/>
      <c r="C7" s="817"/>
      <c r="D7" s="817"/>
      <c r="E7" s="817"/>
      <c r="F7" s="817"/>
      <c r="G7" s="817"/>
      <c r="H7" s="817"/>
      <c r="I7" s="817"/>
      <c r="J7" s="817"/>
      <c r="K7" s="817"/>
    </row>
    <row r="8" spans="1:11">
      <c r="A8" s="781" t="s">
        <v>101</v>
      </c>
      <c r="B8" s="781"/>
      <c r="C8" s="781"/>
      <c r="D8" s="781"/>
      <c r="E8" s="781"/>
      <c r="F8" s="781"/>
      <c r="G8" s="781"/>
      <c r="H8" s="781"/>
      <c r="I8" s="781"/>
      <c r="J8" s="781"/>
      <c r="K8" s="781"/>
    </row>
    <row r="9" spans="1:11">
      <c r="A9" s="772" t="s">
        <v>150</v>
      </c>
      <c r="B9" s="772"/>
      <c r="C9" s="772"/>
      <c r="D9" s="772"/>
      <c r="E9" s="772"/>
      <c r="F9" s="772"/>
      <c r="G9" s="772"/>
      <c r="H9" s="772"/>
      <c r="I9" s="772"/>
      <c r="J9" s="772"/>
      <c r="K9" s="772"/>
    </row>
    <row r="10" spans="1:11">
      <c r="A10" s="818" t="s">
        <v>140</v>
      </c>
      <c r="B10" s="774"/>
      <c r="C10" s="774"/>
      <c r="D10" s="774"/>
      <c r="E10" s="774"/>
      <c r="F10" s="774"/>
      <c r="G10" s="774"/>
      <c r="H10" s="774"/>
      <c r="I10" s="774"/>
      <c r="J10" s="774"/>
    </row>
    <row r="11" spans="1:11" ht="44.45" customHeight="1">
      <c r="A11" s="782" t="s">
        <v>266</v>
      </c>
      <c r="B11" s="782"/>
      <c r="C11" s="782"/>
      <c r="D11" s="782"/>
      <c r="E11" s="782"/>
      <c r="F11" s="782"/>
      <c r="G11" s="782"/>
      <c r="H11" s="782"/>
      <c r="I11" s="782"/>
      <c r="J11" s="782"/>
      <c r="K11" s="782"/>
    </row>
    <row r="12" spans="1:11" ht="38.25">
      <c r="A12" s="50" t="s">
        <v>5</v>
      </c>
      <c r="B12" s="459" t="s">
        <v>1</v>
      </c>
      <c r="C12" s="459" t="s">
        <v>69</v>
      </c>
      <c r="D12" s="459" t="s">
        <v>70</v>
      </c>
      <c r="E12" s="459" t="s">
        <v>71</v>
      </c>
      <c r="F12" s="459" t="s">
        <v>72</v>
      </c>
      <c r="G12" s="805" t="s">
        <v>73</v>
      </c>
      <c r="H12" s="805"/>
      <c r="I12" s="805"/>
      <c r="J12" s="805"/>
      <c r="K12" s="805"/>
    </row>
    <row r="13" spans="1:11" ht="26.25" customHeight="1">
      <c r="A13" s="92" t="s">
        <v>65</v>
      </c>
      <c r="B13" s="276" t="s">
        <v>3</v>
      </c>
      <c r="C13" s="86">
        <f>C38+C51</f>
        <v>1015635</v>
      </c>
      <c r="D13" s="86">
        <f>D38+D51</f>
        <v>1015629.103</v>
      </c>
      <c r="E13" s="86">
        <f>D13-C13</f>
        <v>-5.896999999997206</v>
      </c>
      <c r="F13" s="86">
        <f>D13/C13*100</f>
        <v>99.999419378024584</v>
      </c>
      <c r="G13" s="819" t="s">
        <v>441</v>
      </c>
      <c r="H13" s="820"/>
      <c r="I13" s="820"/>
      <c r="J13" s="820"/>
      <c r="K13" s="821"/>
    </row>
    <row r="14" spans="1:11" ht="28.5" customHeight="1">
      <c r="A14" s="107" t="s">
        <v>6</v>
      </c>
      <c r="B14" s="272" t="s">
        <v>3</v>
      </c>
      <c r="C14" s="87">
        <f>C13</f>
        <v>1015635</v>
      </c>
      <c r="D14" s="87">
        <f>D13</f>
        <v>1015629.103</v>
      </c>
      <c r="E14" s="87">
        <f>D14-C14</f>
        <v>-5.896999999997206</v>
      </c>
      <c r="F14" s="87">
        <f>D14/C14*100</f>
        <v>99.999419378024584</v>
      </c>
      <c r="G14" s="809" t="str">
        <f>G13</f>
        <v>Экономия по факту предоставленных услуг. Мероприятие выполнено.</v>
      </c>
      <c r="H14" s="810"/>
      <c r="I14" s="810"/>
      <c r="J14" s="810"/>
      <c r="K14" s="811"/>
    </row>
    <row r="15" spans="1:11" ht="16.899999999999999" customHeight="1">
      <c r="A15" s="107" t="s">
        <v>81</v>
      </c>
      <c r="B15" s="106"/>
      <c r="C15" s="253"/>
      <c r="D15" s="253"/>
      <c r="E15" s="253"/>
      <c r="F15" s="253"/>
      <c r="G15" s="804"/>
      <c r="H15" s="804"/>
      <c r="I15" s="804"/>
      <c r="J15" s="804"/>
      <c r="K15" s="804"/>
    </row>
    <row r="16" spans="1:11" ht="51">
      <c r="A16" s="92" t="s">
        <v>103</v>
      </c>
      <c r="B16" s="331" t="s">
        <v>75</v>
      </c>
      <c r="C16" s="86">
        <v>100</v>
      </c>
      <c r="D16" s="86">
        <v>100</v>
      </c>
      <c r="E16" s="22">
        <f>D16-C16</f>
        <v>0</v>
      </c>
      <c r="F16" s="22">
        <v>100</v>
      </c>
      <c r="G16" s="801" t="s">
        <v>141</v>
      </c>
      <c r="H16" s="802"/>
      <c r="I16" s="802"/>
      <c r="J16" s="802"/>
      <c r="K16" s="803"/>
    </row>
    <row r="17" spans="1:11">
      <c r="A17" s="249"/>
      <c r="B17" s="110"/>
      <c r="C17" s="111"/>
      <c r="D17" s="112"/>
      <c r="E17" s="110"/>
      <c r="F17" s="110"/>
      <c r="G17" s="110"/>
      <c r="H17" s="182"/>
      <c r="I17" s="182"/>
      <c r="J17" s="182"/>
      <c r="K17" s="182"/>
    </row>
    <row r="18" spans="1:11">
      <c r="A18" s="113" t="s">
        <v>42</v>
      </c>
      <c r="B18" s="110"/>
      <c r="C18" s="111"/>
      <c r="D18" s="112"/>
      <c r="E18" s="110"/>
      <c r="F18" s="110"/>
      <c r="G18" s="112"/>
      <c r="H18" s="182"/>
      <c r="I18" s="182"/>
      <c r="J18" s="182"/>
      <c r="K18" s="182"/>
    </row>
    <row r="19" spans="1:11">
      <c r="A19" s="109" t="s">
        <v>10</v>
      </c>
      <c r="B19" s="110"/>
      <c r="C19" s="111"/>
      <c r="D19" s="112"/>
      <c r="E19" s="110"/>
      <c r="F19" s="110"/>
      <c r="G19" s="110"/>
      <c r="H19" s="182"/>
      <c r="I19" s="182"/>
      <c r="J19" s="182"/>
      <c r="K19" s="182"/>
    </row>
    <row r="20" spans="1:11">
      <c r="A20" s="774" t="s">
        <v>22</v>
      </c>
      <c r="B20" s="774"/>
      <c r="C20" s="774"/>
      <c r="D20" s="774"/>
      <c r="E20" s="774"/>
      <c r="F20" s="774"/>
      <c r="G20" s="774"/>
      <c r="H20" s="774"/>
      <c r="I20" s="774"/>
      <c r="J20" s="774"/>
      <c r="K20" s="774"/>
    </row>
    <row r="21" spans="1:11">
      <c r="A21" s="113" t="s">
        <v>7</v>
      </c>
      <c r="B21" s="110"/>
      <c r="C21" s="111"/>
      <c r="D21" s="112"/>
      <c r="E21" s="110"/>
      <c r="F21" s="110"/>
      <c r="G21" s="110"/>
      <c r="H21" s="182"/>
      <c r="I21" s="182"/>
      <c r="J21" s="182"/>
      <c r="K21" s="182"/>
    </row>
    <row r="22" spans="1:11" ht="82.9" customHeight="1">
      <c r="A22" s="782" t="s">
        <v>194</v>
      </c>
      <c r="B22" s="782"/>
      <c r="C22" s="782"/>
      <c r="D22" s="782"/>
      <c r="E22" s="782"/>
      <c r="F22" s="782"/>
      <c r="G22" s="782"/>
      <c r="H22" s="782"/>
      <c r="I22" s="782"/>
      <c r="J22" s="782"/>
      <c r="K22" s="182"/>
    </row>
    <row r="23" spans="1:11" ht="0.6" customHeight="1">
      <c r="A23" s="114"/>
      <c r="B23" s="110"/>
      <c r="C23" s="111"/>
      <c r="D23" s="112"/>
      <c r="E23" s="110"/>
      <c r="F23" s="110"/>
      <c r="G23" s="110"/>
      <c r="H23" s="182"/>
      <c r="I23" s="182"/>
      <c r="J23" s="182"/>
      <c r="K23" s="182"/>
    </row>
    <row r="24" spans="1:11" ht="40.5" customHeight="1">
      <c r="A24" s="459" t="s">
        <v>2</v>
      </c>
      <c r="B24" s="459" t="s">
        <v>1</v>
      </c>
      <c r="C24" s="459" t="s">
        <v>69</v>
      </c>
      <c r="D24" s="459" t="s">
        <v>70</v>
      </c>
      <c r="E24" s="459" t="s">
        <v>71</v>
      </c>
      <c r="F24" s="459" t="s">
        <v>72</v>
      </c>
      <c r="G24" s="805" t="s">
        <v>73</v>
      </c>
      <c r="H24" s="805"/>
      <c r="I24" s="805"/>
      <c r="J24" s="805"/>
      <c r="K24" s="805"/>
    </row>
    <row r="25" spans="1:11" ht="37.5" customHeight="1">
      <c r="A25" s="423" t="s">
        <v>386</v>
      </c>
      <c r="B25" s="2" t="s">
        <v>11</v>
      </c>
      <c r="C25" s="416">
        <v>17</v>
      </c>
      <c r="D25" s="416">
        <v>102</v>
      </c>
      <c r="E25" s="683">
        <f>D25-C25</f>
        <v>85</v>
      </c>
      <c r="F25" s="194">
        <f>D25/C25*100</f>
        <v>600</v>
      </c>
      <c r="G25" s="798" t="s">
        <v>265</v>
      </c>
      <c r="H25" s="799"/>
      <c r="I25" s="799"/>
      <c r="J25" s="799"/>
      <c r="K25" s="800"/>
    </row>
    <row r="26" spans="1:11" ht="25.5">
      <c r="A26" s="424" t="s">
        <v>387</v>
      </c>
      <c r="B26" s="2" t="s">
        <v>11</v>
      </c>
      <c r="C26" s="3">
        <v>6</v>
      </c>
      <c r="D26" s="3">
        <v>18</v>
      </c>
      <c r="E26" s="683">
        <f t="shared" ref="E26:E32" si="0">D26-C26</f>
        <v>12</v>
      </c>
      <c r="F26" s="194">
        <f t="shared" ref="F26:F32" si="1">D26/C26*100</f>
        <v>300</v>
      </c>
      <c r="G26" s="798" t="s">
        <v>265</v>
      </c>
      <c r="H26" s="799"/>
      <c r="I26" s="799"/>
      <c r="J26" s="799"/>
      <c r="K26" s="800"/>
    </row>
    <row r="27" spans="1:11" ht="25.5">
      <c r="A27" s="425" t="s">
        <v>388</v>
      </c>
      <c r="B27" s="2" t="s">
        <v>11</v>
      </c>
      <c r="C27" s="3">
        <v>40</v>
      </c>
      <c r="D27" s="3">
        <v>40</v>
      </c>
      <c r="E27" s="683">
        <f t="shared" si="0"/>
        <v>0</v>
      </c>
      <c r="F27" s="194">
        <f t="shared" si="1"/>
        <v>100</v>
      </c>
      <c r="G27" s="798" t="s">
        <v>142</v>
      </c>
      <c r="H27" s="799"/>
      <c r="I27" s="799"/>
      <c r="J27" s="799"/>
      <c r="K27" s="800"/>
    </row>
    <row r="28" spans="1:11">
      <c r="A28" s="425" t="s">
        <v>389</v>
      </c>
      <c r="B28" s="2" t="s">
        <v>11</v>
      </c>
      <c r="C28" s="3">
        <v>150</v>
      </c>
      <c r="D28" s="3">
        <v>152</v>
      </c>
      <c r="E28" s="683">
        <f t="shared" si="0"/>
        <v>2</v>
      </c>
      <c r="F28" s="194">
        <f t="shared" si="1"/>
        <v>101.33333333333334</v>
      </c>
      <c r="G28" s="798" t="s">
        <v>142</v>
      </c>
      <c r="H28" s="799"/>
      <c r="I28" s="799"/>
      <c r="J28" s="799"/>
      <c r="K28" s="800"/>
    </row>
    <row r="29" spans="1:11" ht="25.5">
      <c r="A29" s="425" t="s">
        <v>390</v>
      </c>
      <c r="B29" s="2" t="s">
        <v>11</v>
      </c>
      <c r="C29" s="3">
        <v>619</v>
      </c>
      <c r="D29" s="3">
        <v>740</v>
      </c>
      <c r="E29" s="683">
        <f t="shared" si="0"/>
        <v>121</v>
      </c>
      <c r="F29" s="194">
        <f t="shared" si="1"/>
        <v>119.54765751211632</v>
      </c>
      <c r="G29" s="798" t="s">
        <v>265</v>
      </c>
      <c r="H29" s="799"/>
      <c r="I29" s="799"/>
      <c r="J29" s="799"/>
      <c r="K29" s="800"/>
    </row>
    <row r="30" spans="1:11" ht="15.75" customHeight="1">
      <c r="A30" s="425" t="s">
        <v>391</v>
      </c>
      <c r="B30" s="2" t="s">
        <v>11</v>
      </c>
      <c r="C30" s="3">
        <v>10</v>
      </c>
      <c r="D30" s="3">
        <v>10</v>
      </c>
      <c r="E30" s="683">
        <f t="shared" si="0"/>
        <v>0</v>
      </c>
      <c r="F30" s="194">
        <f t="shared" si="1"/>
        <v>100</v>
      </c>
      <c r="G30" s="798" t="s">
        <v>142</v>
      </c>
      <c r="H30" s="799"/>
      <c r="I30" s="799"/>
      <c r="J30" s="799"/>
      <c r="K30" s="800"/>
    </row>
    <row r="31" spans="1:11">
      <c r="A31" s="425" t="s">
        <v>392</v>
      </c>
      <c r="B31" s="2" t="s">
        <v>11</v>
      </c>
      <c r="C31" s="3">
        <v>1000</v>
      </c>
      <c r="D31" s="3">
        <v>1231</v>
      </c>
      <c r="E31" s="683">
        <f t="shared" si="0"/>
        <v>231</v>
      </c>
      <c r="F31" s="194">
        <f t="shared" si="1"/>
        <v>123.10000000000001</v>
      </c>
      <c r="G31" s="798" t="s">
        <v>265</v>
      </c>
      <c r="H31" s="799"/>
      <c r="I31" s="799"/>
      <c r="J31" s="799"/>
      <c r="K31" s="800"/>
    </row>
    <row r="32" spans="1:11" ht="17.25" customHeight="1">
      <c r="A32" s="425" t="s">
        <v>393</v>
      </c>
      <c r="B32" s="2" t="s">
        <v>11</v>
      </c>
      <c r="C32" s="3">
        <v>745</v>
      </c>
      <c r="D32" s="3">
        <v>725</v>
      </c>
      <c r="E32" s="683">
        <f t="shared" si="0"/>
        <v>-20</v>
      </c>
      <c r="F32" s="194">
        <f t="shared" si="1"/>
        <v>97.31543624161074</v>
      </c>
      <c r="G32" s="798" t="s">
        <v>142</v>
      </c>
      <c r="H32" s="799"/>
      <c r="I32" s="799"/>
      <c r="J32" s="799"/>
      <c r="K32" s="800"/>
    </row>
    <row r="33" spans="1:11" ht="24.75" customHeight="1">
      <c r="A33" s="425" t="s">
        <v>394</v>
      </c>
      <c r="B33" s="2" t="s">
        <v>11</v>
      </c>
      <c r="C33" s="3">
        <v>50</v>
      </c>
      <c r="D33" s="3">
        <v>100</v>
      </c>
      <c r="E33" s="683">
        <f t="shared" ref="E33:E35" si="2">D33-C33</f>
        <v>50</v>
      </c>
      <c r="F33" s="194">
        <f t="shared" ref="F33:F35" si="3">D33/C33*100</f>
        <v>200</v>
      </c>
      <c r="G33" s="798" t="s">
        <v>265</v>
      </c>
      <c r="H33" s="799"/>
      <c r="I33" s="799"/>
      <c r="J33" s="799"/>
      <c r="K33" s="800"/>
    </row>
    <row r="34" spans="1:11">
      <c r="A34" s="425" t="s">
        <v>395</v>
      </c>
      <c r="B34" s="2" t="s">
        <v>11</v>
      </c>
      <c r="C34" s="3">
        <v>450</v>
      </c>
      <c r="D34" s="3">
        <v>900</v>
      </c>
      <c r="E34" s="683">
        <f t="shared" si="2"/>
        <v>450</v>
      </c>
      <c r="F34" s="194">
        <f t="shared" si="3"/>
        <v>200</v>
      </c>
      <c r="G34" s="798" t="s">
        <v>265</v>
      </c>
      <c r="H34" s="799"/>
      <c r="I34" s="799"/>
      <c r="J34" s="799"/>
      <c r="K34" s="800"/>
    </row>
    <row r="35" spans="1:11" ht="15" customHeight="1">
      <c r="A35" s="425" t="s">
        <v>396</v>
      </c>
      <c r="B35" s="2" t="s">
        <v>11</v>
      </c>
      <c r="C35" s="3">
        <v>120</v>
      </c>
      <c r="D35" s="3">
        <v>48</v>
      </c>
      <c r="E35" s="683">
        <f t="shared" si="2"/>
        <v>-72</v>
      </c>
      <c r="F35" s="194">
        <f t="shared" si="3"/>
        <v>40</v>
      </c>
      <c r="G35" s="798" t="s">
        <v>142</v>
      </c>
      <c r="H35" s="799"/>
      <c r="I35" s="799"/>
      <c r="J35" s="799"/>
      <c r="K35" s="800"/>
    </row>
    <row r="36" spans="1:11" ht="41.25" customHeight="1">
      <c r="A36" s="84" t="s">
        <v>8</v>
      </c>
      <c r="B36" s="84" t="s">
        <v>1</v>
      </c>
      <c r="C36" s="243" t="s">
        <v>69</v>
      </c>
      <c r="D36" s="243" t="s">
        <v>70</v>
      </c>
      <c r="E36" s="243" t="s">
        <v>71</v>
      </c>
      <c r="F36" s="272" t="s">
        <v>72</v>
      </c>
      <c r="G36" s="797" t="s">
        <v>73</v>
      </c>
      <c r="H36" s="797"/>
      <c r="I36" s="797"/>
      <c r="J36" s="797"/>
      <c r="K36" s="797"/>
    </row>
    <row r="37" spans="1:11" ht="29.25" customHeight="1">
      <c r="A37" s="322" t="s">
        <v>65</v>
      </c>
      <c r="B37" s="276" t="s">
        <v>3</v>
      </c>
      <c r="C37" s="345">
        <v>894515</v>
      </c>
      <c r="D37" s="345">
        <v>894509.103</v>
      </c>
      <c r="E37" s="33">
        <f>D37-C37</f>
        <v>-5.896999999997206</v>
      </c>
      <c r="F37" s="38">
        <f>D37/C37*100</f>
        <v>99.999340760076691</v>
      </c>
      <c r="G37" s="798" t="s">
        <v>441</v>
      </c>
      <c r="H37" s="799"/>
      <c r="I37" s="799"/>
      <c r="J37" s="799"/>
      <c r="K37" s="800"/>
    </row>
    <row r="38" spans="1:11" ht="24.75" customHeight="1">
      <c r="A38" s="50" t="s">
        <v>9</v>
      </c>
      <c r="B38" s="272" t="s">
        <v>3</v>
      </c>
      <c r="C38" s="87">
        <f>C37</f>
        <v>894515</v>
      </c>
      <c r="D38" s="87">
        <f>D37</f>
        <v>894509.103</v>
      </c>
      <c r="E38" s="295">
        <f>D38-C38</f>
        <v>-5.896999999997206</v>
      </c>
      <c r="F38" s="296">
        <f>D38/C38*100</f>
        <v>99.999340760076691</v>
      </c>
      <c r="G38" s="814" t="str">
        <f>G37</f>
        <v>Экономия по факту предоставленных услуг. Мероприятие выполнено.</v>
      </c>
      <c r="H38" s="815"/>
      <c r="I38" s="815"/>
      <c r="J38" s="815"/>
      <c r="K38" s="816"/>
    </row>
    <row r="39" spans="1:11">
      <c r="A39" s="108"/>
      <c r="B39" s="108"/>
      <c r="C39" s="108"/>
      <c r="D39" s="108"/>
      <c r="E39" s="108"/>
      <c r="F39" s="108"/>
      <c r="G39" s="108"/>
      <c r="H39" s="182"/>
      <c r="I39" s="182"/>
      <c r="J39" s="182"/>
      <c r="K39" s="182"/>
    </row>
    <row r="40" spans="1:11">
      <c r="A40" s="219" t="s">
        <v>47</v>
      </c>
      <c r="B40" s="212"/>
      <c r="C40" s="220"/>
      <c r="D40" s="213"/>
      <c r="E40" s="212"/>
      <c r="F40" s="212"/>
      <c r="G40" s="212"/>
      <c r="H40" s="182"/>
      <c r="I40" s="182"/>
      <c r="J40" s="182"/>
      <c r="K40" s="182"/>
    </row>
    <row r="41" spans="1:11">
      <c r="A41" s="221" t="s">
        <v>60</v>
      </c>
      <c r="B41" s="212"/>
      <c r="C41" s="220"/>
      <c r="D41" s="213"/>
      <c r="E41" s="212"/>
      <c r="F41" s="212"/>
      <c r="G41" s="212"/>
      <c r="H41" s="182"/>
      <c r="I41" s="182"/>
      <c r="J41" s="182"/>
      <c r="K41" s="182"/>
    </row>
    <row r="42" spans="1:11">
      <c r="A42" s="774" t="s">
        <v>22</v>
      </c>
      <c r="B42" s="774"/>
      <c r="C42" s="774"/>
      <c r="D42" s="774"/>
      <c r="E42" s="774"/>
      <c r="F42" s="774"/>
      <c r="G42" s="774"/>
      <c r="H42" s="774"/>
      <c r="I42" s="774"/>
      <c r="J42" s="774"/>
      <c r="K42" s="182"/>
    </row>
    <row r="43" spans="1:11" ht="40.5" customHeight="1">
      <c r="A43" s="782" t="s">
        <v>264</v>
      </c>
      <c r="B43" s="782"/>
      <c r="C43" s="782"/>
      <c r="D43" s="782"/>
      <c r="E43" s="782"/>
      <c r="F43" s="782"/>
      <c r="G43" s="782"/>
      <c r="H43" s="782"/>
      <c r="I43" s="782"/>
      <c r="J43" s="782"/>
      <c r="K43" s="782"/>
    </row>
    <row r="44" spans="1:11" ht="39.75" customHeight="1">
      <c r="A44" s="315" t="s">
        <v>2</v>
      </c>
      <c r="B44" s="315" t="s">
        <v>1</v>
      </c>
      <c r="C44" s="459" t="s">
        <v>69</v>
      </c>
      <c r="D44" s="459" t="s">
        <v>70</v>
      </c>
      <c r="E44" s="459" t="s">
        <v>71</v>
      </c>
      <c r="F44" s="106" t="s">
        <v>72</v>
      </c>
      <c r="G44" s="805" t="s">
        <v>73</v>
      </c>
      <c r="H44" s="805"/>
      <c r="I44" s="805"/>
      <c r="J44" s="805"/>
      <c r="K44" s="805"/>
    </row>
    <row r="45" spans="1:11" ht="25.5">
      <c r="A45" s="489" t="s">
        <v>397</v>
      </c>
      <c r="B45" s="465" t="s">
        <v>11</v>
      </c>
      <c r="C45" s="426">
        <v>300</v>
      </c>
      <c r="D45" s="426">
        <v>300</v>
      </c>
      <c r="E45" s="181">
        <f>D45-C45</f>
        <v>0</v>
      </c>
      <c r="F45" s="38">
        <f>D45/C45*100</f>
        <v>100</v>
      </c>
      <c r="G45" s="806" t="s">
        <v>142</v>
      </c>
      <c r="H45" s="807"/>
      <c r="I45" s="807"/>
      <c r="J45" s="807"/>
      <c r="K45" s="808"/>
    </row>
    <row r="46" spans="1:11" ht="54" customHeight="1">
      <c r="A46" s="489" t="s">
        <v>398</v>
      </c>
      <c r="B46" s="465" t="s">
        <v>11</v>
      </c>
      <c r="C46" s="427">
        <v>6</v>
      </c>
      <c r="D46" s="427">
        <v>16</v>
      </c>
      <c r="E46" s="181">
        <f>D46-C46</f>
        <v>10</v>
      </c>
      <c r="F46" s="38">
        <f>D46/C46*100</f>
        <v>266.66666666666663</v>
      </c>
      <c r="G46" s="804" t="s">
        <v>265</v>
      </c>
      <c r="H46" s="804"/>
      <c r="I46" s="804"/>
      <c r="J46" s="804"/>
      <c r="K46" s="804"/>
    </row>
    <row r="47" spans="1:11" ht="51.75" customHeight="1">
      <c r="A47" s="490" t="s">
        <v>399</v>
      </c>
      <c r="B47" s="465" t="s">
        <v>11</v>
      </c>
      <c r="C47" s="427">
        <v>17</v>
      </c>
      <c r="D47" s="427">
        <v>102</v>
      </c>
      <c r="E47" s="181">
        <f>D47-C47</f>
        <v>85</v>
      </c>
      <c r="F47" s="38">
        <f>D47/C47*100</f>
        <v>600</v>
      </c>
      <c r="G47" s="798" t="s">
        <v>265</v>
      </c>
      <c r="H47" s="799"/>
      <c r="I47" s="799"/>
      <c r="J47" s="799"/>
      <c r="K47" s="800"/>
    </row>
    <row r="48" spans="1:11" ht="25.5">
      <c r="A48" s="614" t="s">
        <v>400</v>
      </c>
      <c r="B48" s="580" t="s">
        <v>11</v>
      </c>
      <c r="C48" s="427">
        <v>172</v>
      </c>
      <c r="D48" s="427">
        <v>172</v>
      </c>
      <c r="E48" s="181">
        <f>D48-C48</f>
        <v>0</v>
      </c>
      <c r="F48" s="38">
        <f>D48/C48*100</f>
        <v>100</v>
      </c>
      <c r="G48" s="806" t="s">
        <v>142</v>
      </c>
      <c r="H48" s="807"/>
      <c r="I48" s="807"/>
      <c r="J48" s="807"/>
      <c r="K48" s="808"/>
    </row>
    <row r="49" spans="1:11" ht="41.25" customHeight="1">
      <c r="A49" s="84" t="s">
        <v>8</v>
      </c>
      <c r="B49" s="84" t="s">
        <v>1</v>
      </c>
      <c r="C49" s="272" t="s">
        <v>69</v>
      </c>
      <c r="D49" s="272" t="s">
        <v>70</v>
      </c>
      <c r="E49" s="272" t="s">
        <v>71</v>
      </c>
      <c r="F49" s="272" t="s">
        <v>72</v>
      </c>
      <c r="G49" s="797" t="s">
        <v>73</v>
      </c>
      <c r="H49" s="797"/>
      <c r="I49" s="797"/>
      <c r="J49" s="797"/>
      <c r="K49" s="797"/>
    </row>
    <row r="50" spans="1:11" ht="25.5">
      <c r="A50" s="323" t="s">
        <v>65</v>
      </c>
      <c r="B50" s="283" t="s">
        <v>3</v>
      </c>
      <c r="C50" s="345">
        <v>121120</v>
      </c>
      <c r="D50" s="345">
        <v>121120</v>
      </c>
      <c r="E50" s="210">
        <f>C50-D50</f>
        <v>0</v>
      </c>
      <c r="F50" s="194">
        <f>D50/C50*100</f>
        <v>100</v>
      </c>
      <c r="G50" s="801" t="s">
        <v>142</v>
      </c>
      <c r="H50" s="802"/>
      <c r="I50" s="802"/>
      <c r="J50" s="802"/>
      <c r="K50" s="803"/>
    </row>
    <row r="51" spans="1:11" ht="25.5">
      <c r="A51" s="223" t="s">
        <v>9</v>
      </c>
      <c r="B51" s="222" t="s">
        <v>3</v>
      </c>
      <c r="C51" s="117">
        <f>C50</f>
        <v>121120</v>
      </c>
      <c r="D51" s="117">
        <f t="shared" ref="D51:E51" si="4">D50</f>
        <v>121120</v>
      </c>
      <c r="E51" s="117">
        <f t="shared" si="4"/>
        <v>0</v>
      </c>
      <c r="F51" s="297">
        <f>D51/C51*100</f>
        <v>100</v>
      </c>
      <c r="G51" s="809" t="str">
        <f>G50</f>
        <v>мероприятие выполнено.</v>
      </c>
      <c r="H51" s="810"/>
      <c r="I51" s="810"/>
      <c r="J51" s="810"/>
      <c r="K51" s="811"/>
    </row>
    <row r="53" spans="1:11" ht="31.5" customHeight="1">
      <c r="A53" s="735" t="s">
        <v>410</v>
      </c>
      <c r="B53" s="735"/>
      <c r="C53" s="735"/>
      <c r="D53" s="735"/>
      <c r="E53" s="148"/>
      <c r="F53" s="148"/>
      <c r="G53" s="812" t="s">
        <v>219</v>
      </c>
      <c r="H53" s="812"/>
      <c r="I53" s="812"/>
      <c r="J53" s="812"/>
      <c r="K53" s="578"/>
    </row>
    <row r="54" spans="1:11">
      <c r="D54" s="173"/>
      <c r="E54" s="174"/>
    </row>
    <row r="55" spans="1:11" s="39" customFormat="1" ht="12.75" customHeight="1">
      <c r="A55" s="53" t="s">
        <v>476</v>
      </c>
      <c r="B55" s="42"/>
      <c r="C55" s="42"/>
      <c r="D55" s="42"/>
      <c r="E55" s="42"/>
      <c r="F55" s="42"/>
      <c r="G55" s="812" t="s">
        <v>335</v>
      </c>
      <c r="H55" s="812"/>
      <c r="I55" s="812"/>
      <c r="J55" s="812"/>
      <c r="K55" s="578"/>
    </row>
    <row r="56" spans="1:11" s="39" customFormat="1">
      <c r="A56" s="42"/>
      <c r="B56" s="42"/>
      <c r="C56" s="42"/>
      <c r="D56" s="42"/>
      <c r="E56" s="42"/>
      <c r="F56" s="42"/>
      <c r="G56" s="42"/>
      <c r="H56" s="42"/>
      <c r="I56" s="42"/>
      <c r="J56" s="42"/>
      <c r="K56" s="42"/>
    </row>
    <row r="57" spans="1:11" s="39" customFormat="1" ht="16.5" customHeight="1">
      <c r="A57" s="735" t="s">
        <v>409</v>
      </c>
      <c r="B57" s="735"/>
      <c r="C57" s="735"/>
      <c r="D57" s="735"/>
      <c r="E57" s="40"/>
      <c r="F57" s="40"/>
      <c r="G57" s="813" t="s">
        <v>295</v>
      </c>
      <c r="H57" s="813"/>
      <c r="I57" s="813"/>
      <c r="J57" s="813"/>
      <c r="K57" s="579"/>
    </row>
    <row r="58" spans="1:11">
      <c r="A58" s="39"/>
      <c r="B58" s="39"/>
      <c r="C58" s="39"/>
      <c r="D58" s="39"/>
      <c r="E58" s="39"/>
      <c r="F58" s="39"/>
      <c r="G58" s="39"/>
    </row>
    <row r="59" spans="1:11">
      <c r="A59" s="741"/>
      <c r="B59" s="741"/>
      <c r="C59" s="741"/>
      <c r="D59" s="741"/>
      <c r="E59" s="741"/>
      <c r="F59" s="741"/>
      <c r="G59" s="741"/>
    </row>
  </sheetData>
  <mergeCells count="47">
    <mergeCell ref="G14:K14"/>
    <mergeCell ref="A9:K9"/>
    <mergeCell ref="A10:J10"/>
    <mergeCell ref="A11:K11"/>
    <mergeCell ref="G12:K12"/>
    <mergeCell ref="G13:K13"/>
    <mergeCell ref="A8:K8"/>
    <mergeCell ref="A1:K1"/>
    <mergeCell ref="A4:J4"/>
    <mergeCell ref="A6:K6"/>
    <mergeCell ref="A7:K7"/>
    <mergeCell ref="A3:H3"/>
    <mergeCell ref="G26:K26"/>
    <mergeCell ref="G30:K30"/>
    <mergeCell ref="G31:K31"/>
    <mergeCell ref="G25:K25"/>
    <mergeCell ref="G38:K38"/>
    <mergeCell ref="G28:K28"/>
    <mergeCell ref="G29:K29"/>
    <mergeCell ref="G32:K32"/>
    <mergeCell ref="G36:K36"/>
    <mergeCell ref="G27:K27"/>
    <mergeCell ref="G33:K33"/>
    <mergeCell ref="G34:K34"/>
    <mergeCell ref="G35:K35"/>
    <mergeCell ref="G15:K15"/>
    <mergeCell ref="G16:K16"/>
    <mergeCell ref="A20:K20"/>
    <mergeCell ref="A22:J22"/>
    <mergeCell ref="G24:K24"/>
    <mergeCell ref="A59:G59"/>
    <mergeCell ref="G51:K51"/>
    <mergeCell ref="A53:D53"/>
    <mergeCell ref="A57:D57"/>
    <mergeCell ref="G53:J53"/>
    <mergeCell ref="G55:J55"/>
    <mergeCell ref="G57:J57"/>
    <mergeCell ref="G49:K49"/>
    <mergeCell ref="G37:K37"/>
    <mergeCell ref="G50:K50"/>
    <mergeCell ref="G47:K47"/>
    <mergeCell ref="G46:K46"/>
    <mergeCell ref="A42:J42"/>
    <mergeCell ref="A43:K43"/>
    <mergeCell ref="G44:K44"/>
    <mergeCell ref="G45:K45"/>
    <mergeCell ref="G48:K48"/>
  </mergeCells>
  <pageMargins left="0.70866141732283472" right="0.31496062992125984" top="0.55118110236220474" bottom="0.35433070866141736" header="0.31496062992125984" footer="0.31496062992125984"/>
  <pageSetup paperSize="9" fitToHeight="3" orientation="landscape" r:id="rId1"/>
</worksheet>
</file>

<file path=xl/worksheets/sheet13.xml><?xml version="1.0" encoding="utf-8"?>
<worksheet xmlns="http://schemas.openxmlformats.org/spreadsheetml/2006/main" xmlns:r="http://schemas.openxmlformats.org/officeDocument/2006/relationships">
  <sheetPr>
    <tabColor rgb="FFFFFF00"/>
    <pageSetUpPr fitToPage="1"/>
  </sheetPr>
  <dimension ref="A1:K56"/>
  <sheetViews>
    <sheetView view="pageBreakPreview" topLeftCell="A14" zoomScale="80" zoomScaleNormal="100" zoomScaleSheetLayoutView="80" workbookViewId="0">
      <selection activeCell="G25" sqref="G25:K25"/>
    </sheetView>
  </sheetViews>
  <sheetFormatPr defaultColWidth="9.140625" defaultRowHeight="12.75"/>
  <cols>
    <col min="1" max="1" width="49.140625" style="42" customWidth="1"/>
    <col min="2" max="2" width="10.5703125" style="42" customWidth="1"/>
    <col min="3" max="3" width="11.85546875" style="42" customWidth="1"/>
    <col min="4" max="4" width="11.42578125" style="42" bestFit="1" customWidth="1"/>
    <col min="5" max="5" width="9.42578125" style="42" bestFit="1" customWidth="1"/>
    <col min="6" max="6" width="13.28515625" style="42" customWidth="1"/>
    <col min="7" max="10" width="9.140625" style="42"/>
    <col min="11" max="11" width="4.5703125" style="42" customWidth="1"/>
    <col min="12" max="16384" width="9.140625" style="42"/>
  </cols>
  <sheetData>
    <row r="1" spans="1:11" s="39" customFormat="1" ht="39.75" customHeight="1">
      <c r="A1" s="732" t="s">
        <v>293</v>
      </c>
      <c r="B1" s="732"/>
      <c r="C1" s="732"/>
      <c r="D1" s="732"/>
      <c r="E1" s="732"/>
      <c r="F1" s="732"/>
      <c r="G1" s="732"/>
      <c r="H1" s="732"/>
      <c r="I1" s="732"/>
      <c r="J1" s="732"/>
      <c r="K1" s="732"/>
    </row>
    <row r="2" spans="1:11" ht="14.25" customHeight="1">
      <c r="A2" s="245"/>
      <c r="B2" s="245"/>
      <c r="C2" s="245"/>
      <c r="D2" s="245"/>
      <c r="E2" s="245"/>
      <c r="F2" s="245"/>
      <c r="G2" s="245"/>
      <c r="H2" s="245"/>
      <c r="I2" s="245"/>
      <c r="J2" s="245"/>
      <c r="K2" s="245"/>
    </row>
    <row r="3" spans="1:11" s="39" customFormat="1" ht="12.75" customHeight="1">
      <c r="A3" s="740" t="s">
        <v>254</v>
      </c>
      <c r="B3" s="740"/>
      <c r="C3" s="740"/>
      <c r="D3" s="740"/>
      <c r="E3" s="740"/>
      <c r="F3" s="740"/>
      <c r="G3" s="740"/>
      <c r="H3" s="740"/>
      <c r="I3" s="177"/>
      <c r="J3" s="177"/>
      <c r="K3" s="177"/>
    </row>
    <row r="4" spans="1:11">
      <c r="A4" s="834" t="s">
        <v>122</v>
      </c>
      <c r="B4" s="742"/>
      <c r="C4" s="742"/>
      <c r="D4" s="742"/>
      <c r="E4" s="742"/>
      <c r="F4" s="742"/>
      <c r="G4" s="742"/>
      <c r="H4" s="742"/>
      <c r="I4" s="742"/>
      <c r="J4" s="742"/>
      <c r="K4" s="742"/>
    </row>
    <row r="5" spans="1:11">
      <c r="A5" s="742" t="s">
        <v>4</v>
      </c>
      <c r="B5" s="742"/>
      <c r="C5" s="742"/>
      <c r="D5" s="742"/>
      <c r="E5" s="742"/>
      <c r="F5" s="742"/>
      <c r="G5" s="742"/>
      <c r="H5" s="742"/>
      <c r="I5" s="742"/>
      <c r="J5" s="742"/>
      <c r="K5" s="742"/>
    </row>
    <row r="6" spans="1:11">
      <c r="A6" s="750" t="s">
        <v>95</v>
      </c>
      <c r="B6" s="750"/>
      <c r="C6" s="750"/>
      <c r="D6" s="750"/>
      <c r="E6" s="750"/>
      <c r="F6" s="750"/>
      <c r="G6" s="750"/>
      <c r="H6" s="750"/>
      <c r="I6" s="750"/>
      <c r="J6" s="750"/>
      <c r="K6" s="750"/>
    </row>
    <row r="7" spans="1:11" ht="12.75" customHeight="1">
      <c r="A7" s="744" t="s">
        <v>96</v>
      </c>
      <c r="B7" s="744"/>
      <c r="C7" s="744"/>
      <c r="D7" s="744"/>
      <c r="E7" s="744"/>
      <c r="F7" s="744"/>
      <c r="G7" s="744"/>
      <c r="H7" s="744"/>
      <c r="I7" s="744"/>
      <c r="J7" s="744"/>
      <c r="K7" s="744"/>
    </row>
    <row r="8" spans="1:11">
      <c r="A8" s="750" t="s">
        <v>97</v>
      </c>
      <c r="B8" s="750"/>
      <c r="C8" s="750"/>
      <c r="D8" s="750"/>
      <c r="E8" s="750"/>
      <c r="F8" s="750"/>
      <c r="G8" s="750"/>
      <c r="H8" s="750"/>
      <c r="I8" s="750"/>
      <c r="J8" s="750"/>
      <c r="K8" s="750"/>
    </row>
    <row r="9" spans="1:11">
      <c r="A9" s="750" t="s">
        <v>98</v>
      </c>
      <c r="B9" s="750"/>
      <c r="C9" s="750"/>
      <c r="D9" s="750"/>
      <c r="E9" s="750"/>
      <c r="F9" s="750"/>
      <c r="G9" s="750"/>
      <c r="H9" s="750"/>
      <c r="I9" s="750"/>
      <c r="J9" s="750"/>
      <c r="K9" s="750"/>
    </row>
    <row r="10" spans="1:11" ht="17.25" customHeight="1">
      <c r="A10" s="742" t="s">
        <v>195</v>
      </c>
      <c r="B10" s="742"/>
      <c r="C10" s="742"/>
      <c r="D10" s="742"/>
      <c r="E10" s="742"/>
      <c r="F10" s="742"/>
      <c r="G10" s="742"/>
      <c r="H10" s="742"/>
      <c r="I10" s="742"/>
      <c r="J10" s="742"/>
      <c r="K10" s="742"/>
    </row>
    <row r="11" spans="1:11" ht="54" customHeight="1">
      <c r="A11" s="735" t="s">
        <v>196</v>
      </c>
      <c r="B11" s="735"/>
      <c r="C11" s="735"/>
      <c r="D11" s="735"/>
      <c r="E11" s="735"/>
      <c r="F11" s="735"/>
      <c r="G11" s="735"/>
      <c r="H11" s="735"/>
      <c r="I11" s="735"/>
      <c r="J11" s="735"/>
      <c r="K11" s="735"/>
    </row>
    <row r="12" spans="1:11" ht="38.25" customHeight="1">
      <c r="A12" s="218" t="s">
        <v>5</v>
      </c>
      <c r="B12" s="106" t="s">
        <v>1</v>
      </c>
      <c r="C12" s="106" t="s">
        <v>69</v>
      </c>
      <c r="D12" s="106" t="s">
        <v>70</v>
      </c>
      <c r="E12" s="106" t="s">
        <v>71</v>
      </c>
      <c r="F12" s="106" t="s">
        <v>72</v>
      </c>
      <c r="G12" s="805" t="s">
        <v>73</v>
      </c>
      <c r="H12" s="805"/>
      <c r="I12" s="805"/>
      <c r="J12" s="805"/>
      <c r="K12" s="805"/>
    </row>
    <row r="13" spans="1:11" ht="60" customHeight="1">
      <c r="A13" s="163" t="s">
        <v>353</v>
      </c>
      <c r="B13" s="260" t="s">
        <v>28</v>
      </c>
      <c r="C13" s="318">
        <f>C28+C37</f>
        <v>1176230</v>
      </c>
      <c r="D13" s="318">
        <f t="shared" ref="D13:E13" si="0">D28+D37</f>
        <v>1176228.929</v>
      </c>
      <c r="E13" s="79">
        <f t="shared" si="0"/>
        <v>-1.0709999999962747</v>
      </c>
      <c r="F13" s="79">
        <f>D13/C13*100</f>
        <v>99.999908946379534</v>
      </c>
      <c r="G13" s="806" t="s">
        <v>357</v>
      </c>
      <c r="H13" s="807"/>
      <c r="I13" s="807"/>
      <c r="J13" s="807"/>
      <c r="K13" s="808"/>
    </row>
    <row r="14" spans="1:11" ht="16.5" customHeight="1">
      <c r="A14" s="122" t="s">
        <v>6</v>
      </c>
      <c r="B14" s="63" t="s">
        <v>28</v>
      </c>
      <c r="C14" s="603">
        <f>C13</f>
        <v>1176230</v>
      </c>
      <c r="D14" s="603">
        <f t="shared" ref="D14:E14" si="1">D13</f>
        <v>1176228.929</v>
      </c>
      <c r="E14" s="80">
        <f t="shared" si="1"/>
        <v>-1.0709999999962747</v>
      </c>
      <c r="F14" s="80">
        <f>F13</f>
        <v>99.999908946379534</v>
      </c>
      <c r="G14" s="825" t="s">
        <v>137</v>
      </c>
      <c r="H14" s="826"/>
      <c r="I14" s="826"/>
      <c r="J14" s="826"/>
      <c r="K14" s="827"/>
    </row>
    <row r="15" spans="1:11">
      <c r="A15" s="107" t="s">
        <v>104</v>
      </c>
      <c r="B15" s="63"/>
      <c r="C15" s="74"/>
      <c r="D15" s="74"/>
      <c r="E15" s="262"/>
      <c r="F15" s="74"/>
      <c r="G15" s="830"/>
      <c r="H15" s="830"/>
      <c r="I15" s="830"/>
      <c r="J15" s="830"/>
      <c r="K15" s="830"/>
    </row>
    <row r="16" spans="1:11" ht="57" customHeight="1">
      <c r="A16" s="92" t="s">
        <v>348</v>
      </c>
      <c r="B16" s="260" t="s">
        <v>80</v>
      </c>
      <c r="C16" s="339">
        <v>705</v>
      </c>
      <c r="D16" s="29">
        <v>710</v>
      </c>
      <c r="E16" s="67">
        <f>D16-C16</f>
        <v>5</v>
      </c>
      <c r="F16" s="67">
        <v>100</v>
      </c>
      <c r="G16" s="831" t="s">
        <v>442</v>
      </c>
      <c r="H16" s="832"/>
      <c r="I16" s="832"/>
      <c r="J16" s="832"/>
      <c r="K16" s="833"/>
    </row>
    <row r="17" spans="1:11">
      <c r="A17" s="182"/>
      <c r="B17" s="182"/>
      <c r="C17" s="182"/>
      <c r="D17" s="182"/>
      <c r="E17" s="182"/>
      <c r="F17" s="182"/>
      <c r="G17" s="182"/>
      <c r="H17" s="182"/>
      <c r="I17" s="182"/>
      <c r="J17" s="182"/>
      <c r="K17" s="182"/>
    </row>
    <row r="18" spans="1:11">
      <c r="A18" s="215" t="s">
        <v>50</v>
      </c>
      <c r="B18" s="252"/>
      <c r="C18" s="216"/>
      <c r="D18" s="216"/>
      <c r="E18" s="216"/>
      <c r="F18" s="216"/>
      <c r="G18" s="216"/>
      <c r="H18" s="182"/>
      <c r="I18" s="182"/>
      <c r="J18" s="182"/>
      <c r="K18" s="182"/>
    </row>
    <row r="19" spans="1:11">
      <c r="A19" s="187" t="s">
        <v>10</v>
      </c>
      <c r="B19" s="252"/>
      <c r="C19" s="216"/>
      <c r="D19" s="216"/>
      <c r="E19" s="216"/>
      <c r="F19" s="216"/>
      <c r="G19" s="216"/>
      <c r="H19" s="182"/>
      <c r="I19" s="182"/>
      <c r="J19" s="182"/>
      <c r="K19" s="182"/>
    </row>
    <row r="20" spans="1:11" ht="12.75" customHeight="1">
      <c r="A20" s="774" t="s">
        <v>22</v>
      </c>
      <c r="B20" s="774"/>
      <c r="C20" s="774"/>
      <c r="D20" s="774"/>
      <c r="E20" s="774"/>
      <c r="F20" s="774"/>
      <c r="G20" s="774"/>
      <c r="H20" s="774"/>
      <c r="I20" s="774"/>
      <c r="J20" s="774"/>
      <c r="K20" s="774"/>
    </row>
    <row r="21" spans="1:11">
      <c r="A21" s="60" t="s">
        <v>7</v>
      </c>
      <c r="B21" s="252"/>
      <c r="C21" s="216"/>
      <c r="D21" s="216"/>
      <c r="E21" s="216"/>
      <c r="F21" s="216"/>
      <c r="G21" s="216"/>
      <c r="H21" s="182"/>
      <c r="I21" s="182"/>
      <c r="J21" s="182"/>
      <c r="K21" s="182"/>
    </row>
    <row r="22" spans="1:11" ht="31.15" customHeight="1">
      <c r="A22" s="735" t="s">
        <v>197</v>
      </c>
      <c r="B22" s="735"/>
      <c r="C22" s="735"/>
      <c r="D22" s="735"/>
      <c r="E22" s="735"/>
      <c r="F22" s="735"/>
      <c r="G22" s="735"/>
      <c r="H22" s="735"/>
      <c r="I22" s="735"/>
      <c r="J22" s="735"/>
      <c r="K22" s="735"/>
    </row>
    <row r="23" spans="1:11" ht="38.25">
      <c r="A23" s="74" t="s">
        <v>2</v>
      </c>
      <c r="B23" s="84" t="s">
        <v>1</v>
      </c>
      <c r="C23" s="568" t="s">
        <v>69</v>
      </c>
      <c r="D23" s="568" t="s">
        <v>70</v>
      </c>
      <c r="E23" s="568" t="s">
        <v>71</v>
      </c>
      <c r="F23" s="568" t="s">
        <v>72</v>
      </c>
      <c r="G23" s="814" t="s">
        <v>94</v>
      </c>
      <c r="H23" s="815"/>
      <c r="I23" s="815"/>
      <c r="J23" s="815"/>
      <c r="K23" s="816"/>
    </row>
    <row r="24" spans="1:11" ht="44.25" customHeight="1">
      <c r="A24" s="190" t="s">
        <v>55</v>
      </c>
      <c r="B24" s="260" t="s">
        <v>31</v>
      </c>
      <c r="C24" s="258">
        <v>705</v>
      </c>
      <c r="D24" s="29">
        <v>710</v>
      </c>
      <c r="E24" s="29">
        <f>D24-C24</f>
        <v>5</v>
      </c>
      <c r="F24" s="22">
        <v>100</v>
      </c>
      <c r="G24" s="822" t="s">
        <v>355</v>
      </c>
      <c r="H24" s="823"/>
      <c r="I24" s="823"/>
      <c r="J24" s="823"/>
      <c r="K24" s="824"/>
    </row>
    <row r="25" spans="1:11" ht="38.25">
      <c r="A25" s="163" t="s">
        <v>353</v>
      </c>
      <c r="B25" s="260" t="s">
        <v>31</v>
      </c>
      <c r="C25" s="414">
        <v>437</v>
      </c>
      <c r="D25" s="29">
        <v>404</v>
      </c>
      <c r="E25" s="29">
        <f t="shared" ref="E25" si="2">D25-C25</f>
        <v>-33</v>
      </c>
      <c r="F25" s="22">
        <v>100</v>
      </c>
      <c r="G25" s="806" t="s">
        <v>354</v>
      </c>
      <c r="H25" s="807"/>
      <c r="I25" s="807"/>
      <c r="J25" s="807"/>
      <c r="K25" s="808"/>
    </row>
    <row r="26" spans="1:11" ht="57.75" customHeight="1">
      <c r="A26" s="298" t="s">
        <v>5</v>
      </c>
      <c r="B26" s="272" t="s">
        <v>1</v>
      </c>
      <c r="C26" s="272" t="s">
        <v>69</v>
      </c>
      <c r="D26" s="272" t="s">
        <v>70</v>
      </c>
      <c r="E26" s="272" t="s">
        <v>71</v>
      </c>
      <c r="F26" s="272" t="s">
        <v>72</v>
      </c>
      <c r="G26" s="825" t="s">
        <v>73</v>
      </c>
      <c r="H26" s="826"/>
      <c r="I26" s="826"/>
      <c r="J26" s="826"/>
      <c r="K26" s="827"/>
    </row>
    <row r="27" spans="1:11" ht="39.75" customHeight="1">
      <c r="A27" s="163" t="s">
        <v>353</v>
      </c>
      <c r="B27" s="282" t="s">
        <v>28</v>
      </c>
      <c r="C27" s="317">
        <v>1021058</v>
      </c>
      <c r="D27" s="317">
        <v>1021056.929</v>
      </c>
      <c r="E27" s="722">
        <f>D27-C27</f>
        <v>-1.0709999999962747</v>
      </c>
      <c r="F27" s="79">
        <f>D27/C27*100</f>
        <v>99.99989510879891</v>
      </c>
      <c r="G27" s="806" t="s">
        <v>357</v>
      </c>
      <c r="H27" s="807"/>
      <c r="I27" s="807"/>
      <c r="J27" s="807"/>
      <c r="K27" s="808"/>
    </row>
    <row r="28" spans="1:11" ht="15.75" customHeight="1">
      <c r="A28" s="263" t="s">
        <v>34</v>
      </c>
      <c r="B28" s="74" t="s">
        <v>33</v>
      </c>
      <c r="C28" s="692">
        <f>C27</f>
        <v>1021058</v>
      </c>
      <c r="D28" s="692">
        <f t="shared" ref="D28:F28" si="3">D27</f>
        <v>1021056.929</v>
      </c>
      <c r="E28" s="80">
        <f t="shared" si="3"/>
        <v>-1.0709999999962747</v>
      </c>
      <c r="F28" s="80">
        <f t="shared" si="3"/>
        <v>99.99989510879891</v>
      </c>
      <c r="G28" s="825" t="s">
        <v>78</v>
      </c>
      <c r="H28" s="826"/>
      <c r="I28" s="826"/>
      <c r="J28" s="826"/>
      <c r="K28" s="827"/>
    </row>
    <row r="29" spans="1:11">
      <c r="A29" s="499"/>
      <c r="B29" s="500"/>
      <c r="C29" s="501"/>
      <c r="D29" s="501"/>
      <c r="E29" s="501"/>
      <c r="F29" s="501"/>
      <c r="G29" s="479"/>
      <c r="H29" s="479"/>
      <c r="I29" s="479"/>
      <c r="J29" s="479"/>
      <c r="K29" s="479"/>
    </row>
    <row r="30" spans="1:11">
      <c r="A30" s="57" t="s">
        <v>37</v>
      </c>
      <c r="B30" s="474"/>
      <c r="C30" s="59"/>
      <c r="D30" s="59"/>
      <c r="E30" s="59"/>
      <c r="F30" s="59"/>
      <c r="G30" s="59"/>
      <c r="H30" s="59"/>
    </row>
    <row r="31" spans="1:11">
      <c r="A31" s="40" t="s">
        <v>10</v>
      </c>
      <c r="B31" s="474"/>
      <c r="C31" s="59"/>
      <c r="D31" s="59"/>
      <c r="E31" s="59"/>
      <c r="F31" s="59"/>
      <c r="G31" s="59"/>
      <c r="H31" s="59"/>
    </row>
    <row r="32" spans="1:11" ht="14.25" customHeight="1">
      <c r="A32" s="738" t="s">
        <v>22</v>
      </c>
      <c r="B32" s="738"/>
      <c r="C32" s="738"/>
      <c r="D32" s="738"/>
      <c r="E32" s="738"/>
      <c r="F32" s="738"/>
      <c r="G32" s="738"/>
      <c r="H32" s="738"/>
    </row>
    <row r="33" spans="1:11" ht="12" customHeight="1">
      <c r="A33" s="60" t="s">
        <v>7</v>
      </c>
      <c r="B33" s="474"/>
      <c r="C33" s="59"/>
      <c r="D33" s="59"/>
      <c r="E33" s="59"/>
      <c r="F33" s="59"/>
      <c r="G33" s="59"/>
      <c r="H33" s="59"/>
    </row>
    <row r="34" spans="1:11" ht="29.25" customHeight="1">
      <c r="A34" s="795" t="s">
        <v>277</v>
      </c>
      <c r="B34" s="795"/>
      <c r="C34" s="795"/>
      <c r="D34" s="795"/>
      <c r="E34" s="795"/>
      <c r="F34" s="795"/>
      <c r="G34" s="795"/>
      <c r="H34" s="61"/>
    </row>
    <row r="35" spans="1:11" ht="38.25">
      <c r="A35" s="74" t="s">
        <v>2</v>
      </c>
      <c r="B35" s="104" t="s">
        <v>221</v>
      </c>
      <c r="C35" s="471" t="s">
        <v>69</v>
      </c>
      <c r="D35" s="471" t="s">
        <v>70</v>
      </c>
      <c r="E35" s="471" t="s">
        <v>71</v>
      </c>
      <c r="F35" s="471" t="s">
        <v>72</v>
      </c>
      <c r="G35" s="828" t="s">
        <v>73</v>
      </c>
      <c r="H35" s="828"/>
      <c r="I35" s="828"/>
      <c r="J35" s="828"/>
      <c r="K35" s="828"/>
    </row>
    <row r="36" spans="1:11" ht="38.25">
      <c r="A36" s="163" t="s">
        <v>353</v>
      </c>
      <c r="B36" s="339" t="s">
        <v>3</v>
      </c>
      <c r="C36" s="86">
        <v>155172</v>
      </c>
      <c r="D36" s="68">
        <v>155172</v>
      </c>
      <c r="E36" s="86">
        <f>D36-C36</f>
        <v>0</v>
      </c>
      <c r="F36" s="86">
        <f>D36/C36*100</f>
        <v>100</v>
      </c>
      <c r="G36" s="806" t="s">
        <v>137</v>
      </c>
      <c r="H36" s="807"/>
      <c r="I36" s="807"/>
      <c r="J36" s="807"/>
      <c r="K36" s="808"/>
    </row>
    <row r="37" spans="1:11" s="453" customFormat="1" ht="27" customHeight="1">
      <c r="A37" s="50" t="s">
        <v>6</v>
      </c>
      <c r="B37" s="472" t="s">
        <v>3</v>
      </c>
      <c r="C37" s="87">
        <f>C36</f>
        <v>155172</v>
      </c>
      <c r="D37" s="69">
        <f>D36</f>
        <v>155172</v>
      </c>
      <c r="E37" s="87">
        <f>E36</f>
        <v>0</v>
      </c>
      <c r="F37" s="87">
        <f>D37/C37*100</f>
        <v>100</v>
      </c>
      <c r="G37" s="825" t="s">
        <v>137</v>
      </c>
      <c r="H37" s="826"/>
      <c r="I37" s="826"/>
      <c r="J37" s="826"/>
      <c r="K37" s="827"/>
    </row>
    <row r="38" spans="1:11">
      <c r="A38" s="487" t="s">
        <v>158</v>
      </c>
      <c r="B38" s="480" t="s">
        <v>11</v>
      </c>
      <c r="C38" s="414">
        <v>437</v>
      </c>
      <c r="D38" s="29">
        <v>404</v>
      </c>
      <c r="E38" s="29">
        <f t="shared" ref="E38" si="4">D38-C38</f>
        <v>-33</v>
      </c>
      <c r="F38" s="68">
        <f>D38/C38*100</f>
        <v>92.448512585812352</v>
      </c>
      <c r="G38" s="829" t="s">
        <v>356</v>
      </c>
      <c r="H38" s="829"/>
      <c r="I38" s="829"/>
      <c r="J38" s="829"/>
      <c r="K38" s="829"/>
    </row>
    <row r="39" spans="1:11">
      <c r="A39" s="502"/>
      <c r="B39" s="127"/>
      <c r="C39" s="127"/>
      <c r="D39" s="127"/>
      <c r="E39" s="127"/>
      <c r="F39" s="503"/>
      <c r="G39" s="127"/>
    </row>
    <row r="40" spans="1:11" ht="30" customHeight="1">
      <c r="A40" s="735" t="s">
        <v>410</v>
      </c>
      <c r="B40" s="735"/>
      <c r="C40" s="735"/>
      <c r="D40" s="735"/>
      <c r="E40" s="148"/>
      <c r="F40" s="148"/>
      <c r="G40" s="812" t="s">
        <v>219</v>
      </c>
      <c r="H40" s="812"/>
      <c r="I40" s="812"/>
      <c r="J40" s="812"/>
      <c r="K40" s="812"/>
    </row>
    <row r="41" spans="1:11">
      <c r="D41" s="173"/>
      <c r="E41" s="174"/>
      <c r="H41" s="456"/>
    </row>
    <row r="42" spans="1:11" s="39" customFormat="1">
      <c r="A42" s="53" t="s">
        <v>476</v>
      </c>
      <c r="B42" s="42"/>
      <c r="C42" s="42"/>
      <c r="D42" s="42"/>
      <c r="E42" s="42"/>
      <c r="F42" s="42"/>
      <c r="G42" s="812" t="s">
        <v>335</v>
      </c>
      <c r="H42" s="812"/>
      <c r="I42" s="812"/>
      <c r="J42" s="812"/>
      <c r="K42" s="812"/>
    </row>
    <row r="43" spans="1:11" s="39" customFormat="1">
      <c r="A43" s="42"/>
      <c r="B43" s="42"/>
      <c r="C43" s="42"/>
      <c r="D43" s="42"/>
      <c r="E43" s="42"/>
      <c r="F43" s="42"/>
      <c r="G43" s="42"/>
      <c r="H43" s="42"/>
    </row>
    <row r="44" spans="1:11" s="39" customFormat="1" ht="16.5" customHeight="1">
      <c r="A44" s="735" t="s">
        <v>409</v>
      </c>
      <c r="B44" s="735"/>
      <c r="C44" s="735"/>
      <c r="D44" s="735"/>
      <c r="E44" s="40"/>
      <c r="F44" s="40"/>
      <c r="G44" s="813" t="s">
        <v>295</v>
      </c>
      <c r="H44" s="813"/>
      <c r="I44" s="813"/>
      <c r="J44" s="813"/>
      <c r="K44" s="813"/>
    </row>
    <row r="45" spans="1:11" ht="18" customHeight="1"/>
    <row r="47" spans="1:11" ht="25.5" customHeight="1"/>
    <row r="49" ht="39.75" customHeight="1"/>
    <row r="54" ht="27" customHeight="1"/>
    <row r="56" ht="25.5" customHeight="1"/>
  </sheetData>
  <mergeCells count="34">
    <mergeCell ref="A7:K7"/>
    <mergeCell ref="A1:K1"/>
    <mergeCell ref="A4:K4"/>
    <mergeCell ref="A5:K5"/>
    <mergeCell ref="A6:K6"/>
    <mergeCell ref="A3:H3"/>
    <mergeCell ref="G23:K23"/>
    <mergeCell ref="A8:K8"/>
    <mergeCell ref="A9:K9"/>
    <mergeCell ref="A10:K10"/>
    <mergeCell ref="A11:K11"/>
    <mergeCell ref="G12:K12"/>
    <mergeCell ref="G13:K13"/>
    <mergeCell ref="G14:K14"/>
    <mergeCell ref="G15:K15"/>
    <mergeCell ref="G16:K16"/>
    <mergeCell ref="A20:K20"/>
    <mergeCell ref="A22:K22"/>
    <mergeCell ref="A44:D44"/>
    <mergeCell ref="G24:K24"/>
    <mergeCell ref="G25:K25"/>
    <mergeCell ref="G28:K28"/>
    <mergeCell ref="A40:D40"/>
    <mergeCell ref="G27:K27"/>
    <mergeCell ref="G26:K26"/>
    <mergeCell ref="G40:K40"/>
    <mergeCell ref="G42:K42"/>
    <mergeCell ref="G44:K44"/>
    <mergeCell ref="A32:H32"/>
    <mergeCell ref="A34:G34"/>
    <mergeCell ref="G35:K35"/>
    <mergeCell ref="G36:K36"/>
    <mergeCell ref="G37:K37"/>
    <mergeCell ref="G38:K38"/>
  </mergeCells>
  <pageMargins left="0.70866141732283472" right="0.31496062992125984" top="0.35433070866141736" bottom="0.15748031496062992" header="0.31496062992125984" footer="0.31496062992125984"/>
  <pageSetup paperSize="9" scale="94" fitToHeight="2" orientation="landscape" r:id="rId1"/>
</worksheet>
</file>

<file path=xl/worksheets/sheet14.xml><?xml version="1.0" encoding="utf-8"?>
<worksheet xmlns="http://schemas.openxmlformats.org/spreadsheetml/2006/main" xmlns:r="http://schemas.openxmlformats.org/officeDocument/2006/relationships">
  <sheetPr>
    <tabColor rgb="FFFFFF00"/>
    <pageSetUpPr fitToPage="1"/>
  </sheetPr>
  <dimension ref="A1:N60"/>
  <sheetViews>
    <sheetView view="pageBreakPreview" topLeftCell="A29" zoomScale="80" zoomScaleNormal="100" zoomScaleSheetLayoutView="80" workbookViewId="0">
      <selection activeCell="L33" sqref="L33"/>
    </sheetView>
  </sheetViews>
  <sheetFormatPr defaultColWidth="9.140625" defaultRowHeight="12.75"/>
  <cols>
    <col min="1" max="1" width="42.42578125" style="42" customWidth="1"/>
    <col min="2" max="2" width="10.5703125" style="42" customWidth="1"/>
    <col min="3" max="4" width="9.85546875" style="42" bestFit="1" customWidth="1"/>
    <col min="5" max="6" width="12.85546875" style="42" customWidth="1"/>
    <col min="7" max="9" width="9.140625" style="42"/>
    <col min="10" max="10" width="7.5703125" style="42" customWidth="1"/>
    <col min="11" max="11" width="7.42578125" style="42" customWidth="1"/>
    <col min="12" max="16384" width="9.140625" style="42"/>
  </cols>
  <sheetData>
    <row r="1" spans="1:13" s="39" customFormat="1" ht="42.75" customHeight="1">
      <c r="A1" s="732" t="s">
        <v>293</v>
      </c>
      <c r="B1" s="732"/>
      <c r="C1" s="732"/>
      <c r="D1" s="732"/>
      <c r="E1" s="732"/>
      <c r="F1" s="732"/>
      <c r="G1" s="732"/>
      <c r="H1" s="732"/>
      <c r="I1" s="732"/>
      <c r="J1" s="732"/>
      <c r="K1" s="732"/>
    </row>
    <row r="2" spans="1:13">
      <c r="A2" s="845"/>
      <c r="B2" s="845"/>
      <c r="C2" s="845"/>
      <c r="D2" s="845"/>
      <c r="E2" s="845"/>
      <c r="F2" s="845"/>
      <c r="G2" s="845"/>
      <c r="H2" s="182"/>
      <c r="I2" s="182"/>
      <c r="J2" s="182"/>
      <c r="K2" s="182"/>
    </row>
    <row r="3" spans="1:13" s="39" customFormat="1" ht="12.75" customHeight="1">
      <c r="A3" s="740" t="s">
        <v>254</v>
      </c>
      <c r="B3" s="740"/>
      <c r="C3" s="740"/>
      <c r="D3" s="740"/>
      <c r="E3" s="740"/>
      <c r="F3" s="740"/>
      <c r="G3" s="740"/>
      <c r="H3" s="740"/>
      <c r="I3" s="177"/>
      <c r="J3" s="177"/>
      <c r="K3" s="177"/>
    </row>
    <row r="4" spans="1:13" ht="28.5" customHeight="1">
      <c r="A4" s="846" t="s">
        <v>278</v>
      </c>
      <c r="B4" s="846"/>
      <c r="C4" s="846"/>
      <c r="D4" s="846"/>
      <c r="E4" s="846"/>
      <c r="F4" s="846"/>
      <c r="G4" s="846"/>
      <c r="H4" s="846"/>
      <c r="I4" s="846"/>
      <c r="J4" s="846"/>
      <c r="K4" s="846"/>
    </row>
    <row r="5" spans="1:13">
      <c r="A5" s="847" t="s">
        <v>4</v>
      </c>
      <c r="B5" s="847"/>
      <c r="C5" s="847"/>
      <c r="D5" s="847"/>
      <c r="E5" s="847"/>
      <c r="F5" s="847"/>
      <c r="G5" s="847"/>
      <c r="H5" s="847"/>
      <c r="I5" s="847"/>
      <c r="J5" s="847"/>
      <c r="K5" s="847"/>
    </row>
    <row r="6" spans="1:13">
      <c r="A6" s="848" t="s">
        <v>105</v>
      </c>
      <c r="B6" s="848"/>
      <c r="C6" s="848"/>
      <c r="D6" s="848"/>
      <c r="E6" s="848"/>
      <c r="F6" s="848"/>
      <c r="G6" s="848"/>
      <c r="H6" s="848"/>
      <c r="I6" s="848"/>
      <c r="J6" s="848"/>
      <c r="K6" s="848"/>
    </row>
    <row r="7" spans="1:13">
      <c r="A7" s="848" t="s">
        <v>106</v>
      </c>
      <c r="B7" s="848"/>
      <c r="C7" s="848"/>
      <c r="D7" s="848"/>
      <c r="E7" s="848"/>
      <c r="F7" s="848"/>
      <c r="G7" s="848"/>
      <c r="H7" s="848"/>
      <c r="I7" s="848"/>
      <c r="J7" s="848"/>
      <c r="K7" s="848"/>
    </row>
    <row r="8" spans="1:13">
      <c r="A8" s="849" t="s">
        <v>107</v>
      </c>
      <c r="B8" s="849"/>
      <c r="C8" s="849"/>
      <c r="D8" s="849"/>
      <c r="E8" s="849"/>
      <c r="F8" s="849"/>
      <c r="G8" s="849"/>
      <c r="H8" s="849"/>
      <c r="I8" s="849"/>
      <c r="J8" s="849"/>
      <c r="K8" s="849"/>
    </row>
    <row r="9" spans="1:13">
      <c r="A9" s="848" t="s">
        <v>18</v>
      </c>
      <c r="B9" s="848"/>
      <c r="C9" s="848"/>
      <c r="D9" s="848"/>
      <c r="E9" s="848"/>
      <c r="F9" s="848"/>
      <c r="G9" s="848"/>
      <c r="H9" s="848"/>
      <c r="I9" s="848"/>
      <c r="J9" s="848"/>
      <c r="K9" s="848"/>
    </row>
    <row r="10" spans="1:13" ht="30" customHeight="1">
      <c r="A10" s="782" t="s">
        <v>447</v>
      </c>
      <c r="B10" s="782"/>
      <c r="C10" s="782"/>
      <c r="D10" s="782"/>
      <c r="E10" s="782"/>
      <c r="F10" s="782"/>
      <c r="G10" s="782"/>
      <c r="H10" s="782"/>
      <c r="I10" s="782"/>
      <c r="J10" s="782"/>
      <c r="K10" s="782"/>
    </row>
    <row r="11" spans="1:13" ht="47.25" customHeight="1">
      <c r="A11" s="774" t="s">
        <v>198</v>
      </c>
      <c r="B11" s="774"/>
      <c r="C11" s="774"/>
      <c r="D11" s="774"/>
      <c r="E11" s="774"/>
      <c r="F11" s="774"/>
      <c r="G11" s="774"/>
      <c r="H11" s="774"/>
      <c r="I11" s="774"/>
      <c r="J11" s="774"/>
      <c r="K11" s="774"/>
    </row>
    <row r="12" spans="1:13" ht="42.75" customHeight="1">
      <c r="A12" s="107" t="s">
        <v>5</v>
      </c>
      <c r="B12" s="106" t="s">
        <v>1</v>
      </c>
      <c r="C12" s="106" t="s">
        <v>69</v>
      </c>
      <c r="D12" s="106" t="s">
        <v>70</v>
      </c>
      <c r="E12" s="106" t="s">
        <v>71</v>
      </c>
      <c r="F12" s="106" t="s">
        <v>72</v>
      </c>
      <c r="G12" s="814" t="s">
        <v>94</v>
      </c>
      <c r="H12" s="815"/>
      <c r="I12" s="815"/>
      <c r="J12" s="815"/>
      <c r="K12" s="816"/>
    </row>
    <row r="13" spans="1:13" ht="54.6" customHeight="1">
      <c r="A13" s="73" t="s">
        <v>49</v>
      </c>
      <c r="B13" s="276" t="s">
        <v>3</v>
      </c>
      <c r="C13" s="86">
        <f>C30+C39</f>
        <v>383394</v>
      </c>
      <c r="D13" s="86">
        <f t="shared" ref="D13:E13" si="0">D30+D39</f>
        <v>383379.62400000001</v>
      </c>
      <c r="E13" s="68">
        <f t="shared" si="0"/>
        <v>-14.375999999996566</v>
      </c>
      <c r="F13" s="211">
        <f>D13/C13*100</f>
        <v>99.996250332556073</v>
      </c>
      <c r="G13" s="836" t="s">
        <v>362</v>
      </c>
      <c r="H13" s="837"/>
      <c r="I13" s="837"/>
      <c r="J13" s="837"/>
      <c r="K13" s="838"/>
      <c r="M13" s="42">
        <v>138078</v>
      </c>
    </row>
    <row r="14" spans="1:13" ht="70.5" customHeight="1">
      <c r="A14" s="257" t="s">
        <v>6</v>
      </c>
      <c r="B14" s="313" t="s">
        <v>3</v>
      </c>
      <c r="C14" s="87">
        <f>C13</f>
        <v>383394</v>
      </c>
      <c r="D14" s="295">
        <f>D13</f>
        <v>383379.62400000001</v>
      </c>
      <c r="E14" s="264">
        <f>D14-C14</f>
        <v>-14.37599999998929</v>
      </c>
      <c r="F14" s="264">
        <f>F13</f>
        <v>99.996250332556073</v>
      </c>
      <c r="G14" s="809" t="s">
        <v>362</v>
      </c>
      <c r="H14" s="810"/>
      <c r="I14" s="810"/>
      <c r="J14" s="810"/>
      <c r="K14" s="811"/>
      <c r="M14" s="42">
        <v>153154</v>
      </c>
    </row>
    <row r="15" spans="1:13" ht="15.6" customHeight="1">
      <c r="A15" s="144" t="s">
        <v>104</v>
      </c>
      <c r="B15" s="206"/>
      <c r="C15" s="206"/>
      <c r="D15" s="206"/>
      <c r="E15" s="206"/>
      <c r="F15" s="206"/>
      <c r="G15" s="840"/>
      <c r="H15" s="840"/>
      <c r="I15" s="840"/>
      <c r="J15" s="840"/>
      <c r="K15" s="840"/>
    </row>
    <row r="16" spans="1:13" ht="54.75" customHeight="1">
      <c r="A16" s="89" t="s">
        <v>127</v>
      </c>
      <c r="B16" s="75" t="s">
        <v>75</v>
      </c>
      <c r="C16" s="31">
        <v>100</v>
      </c>
      <c r="D16" s="258">
        <v>100</v>
      </c>
      <c r="E16" s="258">
        <f>D16-C16</f>
        <v>0</v>
      </c>
      <c r="F16" s="265">
        <f>(D16/C16*100)</f>
        <v>100</v>
      </c>
      <c r="G16" s="841"/>
      <c r="H16" s="842"/>
      <c r="I16" s="842"/>
      <c r="J16" s="842"/>
      <c r="K16" s="843"/>
    </row>
    <row r="17" spans="1:14">
      <c r="A17" s="144"/>
      <c r="B17" s="110"/>
      <c r="C17" s="207"/>
      <c r="D17" s="207"/>
      <c r="E17" s="207"/>
      <c r="F17" s="207"/>
      <c r="G17" s="207"/>
      <c r="H17" s="182"/>
      <c r="I17" s="182"/>
      <c r="J17" s="182"/>
      <c r="K17" s="182"/>
    </row>
    <row r="18" spans="1:14">
      <c r="A18" s="844" t="s">
        <v>61</v>
      </c>
      <c r="B18" s="844"/>
      <c r="C18" s="844"/>
      <c r="D18" s="844"/>
      <c r="E18" s="844"/>
      <c r="F18" s="844"/>
      <c r="G18" s="844"/>
      <c r="H18" s="844"/>
      <c r="I18" s="844"/>
      <c r="J18" s="844"/>
      <c r="K18" s="844"/>
    </row>
    <row r="19" spans="1:14">
      <c r="A19" s="109" t="s">
        <v>10</v>
      </c>
      <c r="B19" s="110"/>
      <c r="C19" s="111"/>
      <c r="D19" s="112"/>
      <c r="E19" s="110"/>
      <c r="F19" s="110"/>
      <c r="G19" s="110"/>
      <c r="H19" s="182"/>
      <c r="I19" s="182"/>
      <c r="J19" s="182"/>
      <c r="K19" s="182"/>
    </row>
    <row r="20" spans="1:14">
      <c r="A20" s="774" t="s">
        <v>22</v>
      </c>
      <c r="B20" s="774"/>
      <c r="C20" s="774"/>
      <c r="D20" s="774"/>
      <c r="E20" s="774"/>
      <c r="F20" s="774"/>
      <c r="G20" s="774"/>
      <c r="H20" s="774"/>
      <c r="I20" s="774"/>
      <c r="J20" s="774"/>
      <c r="K20" s="774"/>
    </row>
    <row r="21" spans="1:14">
      <c r="A21" s="844" t="s">
        <v>7</v>
      </c>
      <c r="B21" s="844"/>
      <c r="C21" s="844"/>
      <c r="D21" s="844"/>
      <c r="E21" s="844"/>
      <c r="F21" s="844"/>
      <c r="G21" s="844"/>
      <c r="H21" s="844"/>
      <c r="I21" s="844"/>
      <c r="J21" s="844"/>
      <c r="K21" s="844"/>
    </row>
    <row r="22" spans="1:14" ht="63" customHeight="1">
      <c r="A22" s="782" t="s">
        <v>199</v>
      </c>
      <c r="B22" s="782"/>
      <c r="C22" s="782"/>
      <c r="D22" s="782"/>
      <c r="E22" s="782"/>
      <c r="F22" s="782"/>
      <c r="G22" s="782"/>
      <c r="H22" s="782"/>
      <c r="I22" s="782"/>
      <c r="J22" s="782"/>
      <c r="K22" s="782"/>
    </row>
    <row r="23" spans="1:14" ht="40.5" customHeight="1">
      <c r="A23" s="208" t="s">
        <v>2</v>
      </c>
      <c r="B23" s="209" t="s">
        <v>1</v>
      </c>
      <c r="C23" s="106" t="s">
        <v>69</v>
      </c>
      <c r="D23" s="106" t="s">
        <v>70</v>
      </c>
      <c r="E23" s="106" t="s">
        <v>71</v>
      </c>
      <c r="F23" s="106" t="s">
        <v>72</v>
      </c>
      <c r="G23" s="805" t="s">
        <v>94</v>
      </c>
      <c r="H23" s="805"/>
      <c r="I23" s="805"/>
      <c r="J23" s="805"/>
      <c r="K23" s="805"/>
    </row>
    <row r="24" spans="1:14" ht="58.5" customHeight="1">
      <c r="A24" s="73" t="s">
        <v>358</v>
      </c>
      <c r="B24" s="31" t="s">
        <v>11</v>
      </c>
      <c r="C24" s="2">
        <v>300</v>
      </c>
      <c r="D24" s="2">
        <v>302</v>
      </c>
      <c r="E24" s="124">
        <f>D24-C24</f>
        <v>2</v>
      </c>
      <c r="F24" s="68">
        <f>D24/C24*100</f>
        <v>100.66666666666666</v>
      </c>
      <c r="G24" s="829" t="s">
        <v>109</v>
      </c>
      <c r="H24" s="829"/>
      <c r="I24" s="829"/>
      <c r="J24" s="829"/>
      <c r="K24" s="829"/>
    </row>
    <row r="25" spans="1:14" ht="25.5">
      <c r="A25" s="73" t="s">
        <v>359</v>
      </c>
      <c r="B25" s="31" t="s">
        <v>11</v>
      </c>
      <c r="C25" s="2">
        <v>104.5</v>
      </c>
      <c r="D25" s="2">
        <v>98</v>
      </c>
      <c r="E25" s="124">
        <f t="shared" ref="E25:E27" si="1">D25-C25</f>
        <v>-6.5</v>
      </c>
      <c r="F25" s="68">
        <f>D25/C25*100</f>
        <v>93.779904306220089</v>
      </c>
      <c r="G25" s="829" t="s">
        <v>444</v>
      </c>
      <c r="H25" s="829"/>
      <c r="I25" s="829"/>
      <c r="J25" s="829"/>
      <c r="K25" s="829"/>
    </row>
    <row r="26" spans="1:14" ht="54" customHeight="1">
      <c r="A26" s="73" t="s">
        <v>360</v>
      </c>
      <c r="B26" s="31" t="s">
        <v>11</v>
      </c>
      <c r="C26" s="428">
        <v>220</v>
      </c>
      <c r="D26" s="428">
        <v>220</v>
      </c>
      <c r="E26" s="124">
        <f t="shared" si="1"/>
        <v>0</v>
      </c>
      <c r="F26" s="68">
        <f>D26/C26*100</f>
        <v>100</v>
      </c>
      <c r="G26" s="829" t="s">
        <v>109</v>
      </c>
      <c r="H26" s="829"/>
      <c r="I26" s="829"/>
      <c r="J26" s="829"/>
      <c r="K26" s="829"/>
    </row>
    <row r="27" spans="1:14" ht="25.5" customHeight="1">
      <c r="A27" s="73" t="s">
        <v>361</v>
      </c>
      <c r="B27" s="31" t="s">
        <v>11</v>
      </c>
      <c r="C27" s="2">
        <v>109</v>
      </c>
      <c r="D27" s="2">
        <v>99</v>
      </c>
      <c r="E27" s="124">
        <f t="shared" si="1"/>
        <v>-10</v>
      </c>
      <c r="F27" s="68">
        <f>D27/C27*100</f>
        <v>90.825688073394488</v>
      </c>
      <c r="G27" s="806" t="s">
        <v>443</v>
      </c>
      <c r="H27" s="807"/>
      <c r="I27" s="807"/>
      <c r="J27" s="807"/>
      <c r="K27" s="808"/>
    </row>
    <row r="28" spans="1:14" ht="39.75" customHeight="1">
      <c r="A28" s="50" t="s">
        <v>8</v>
      </c>
      <c r="B28" s="256" t="s">
        <v>1</v>
      </c>
      <c r="C28" s="256" t="s">
        <v>69</v>
      </c>
      <c r="D28" s="256" t="s">
        <v>70</v>
      </c>
      <c r="E28" s="256" t="s">
        <v>71</v>
      </c>
      <c r="F28" s="256" t="s">
        <v>72</v>
      </c>
      <c r="G28" s="797" t="s">
        <v>94</v>
      </c>
      <c r="H28" s="797"/>
      <c r="I28" s="797"/>
      <c r="J28" s="797"/>
      <c r="K28" s="797"/>
    </row>
    <row r="29" spans="1:14" ht="67.5" customHeight="1">
      <c r="A29" s="259" t="s">
        <v>128</v>
      </c>
      <c r="B29" s="258" t="s">
        <v>3</v>
      </c>
      <c r="C29" s="86">
        <f>150727+169372</f>
        <v>320099</v>
      </c>
      <c r="D29" s="33">
        <f>150716.689+169367.936</f>
        <v>320084.625</v>
      </c>
      <c r="E29" s="721">
        <f>D29-C29</f>
        <v>-14.375</v>
      </c>
      <c r="F29" s="211">
        <f>D29/C29*100</f>
        <v>99.995509201840676</v>
      </c>
      <c r="G29" s="836" t="s">
        <v>362</v>
      </c>
      <c r="H29" s="837"/>
      <c r="I29" s="837"/>
      <c r="J29" s="837"/>
      <c r="K29" s="838"/>
      <c r="M29" s="42">
        <v>120195</v>
      </c>
      <c r="N29" s="42">
        <f>153149.783+138074.532</f>
        <v>291224.315</v>
      </c>
    </row>
    <row r="30" spans="1:14" ht="69" customHeight="1">
      <c r="A30" s="50" t="s">
        <v>9</v>
      </c>
      <c r="B30" s="568" t="s">
        <v>3</v>
      </c>
      <c r="C30" s="87">
        <f>C29</f>
        <v>320099</v>
      </c>
      <c r="D30" s="295">
        <f>D29</f>
        <v>320084.625</v>
      </c>
      <c r="E30" s="723">
        <f>D30-C30</f>
        <v>-14.375</v>
      </c>
      <c r="F30" s="264">
        <f>F29</f>
        <v>99.995509201840676</v>
      </c>
      <c r="G30" s="809" t="s">
        <v>362</v>
      </c>
      <c r="H30" s="810"/>
      <c r="I30" s="810"/>
      <c r="J30" s="810"/>
      <c r="K30" s="811"/>
      <c r="M30" s="42">
        <v>136670</v>
      </c>
    </row>
    <row r="31" spans="1:14">
      <c r="A31" s="469"/>
      <c r="B31" s="477"/>
      <c r="C31" s="504"/>
      <c r="D31" s="504"/>
      <c r="E31" s="505"/>
      <c r="F31" s="506"/>
      <c r="G31" s="475"/>
      <c r="H31" s="475"/>
      <c r="I31" s="475"/>
      <c r="J31" s="475"/>
      <c r="K31" s="475"/>
    </row>
    <row r="32" spans="1:14">
      <c r="A32" s="839" t="s">
        <v>37</v>
      </c>
      <c r="B32" s="839"/>
      <c r="C32" s="839"/>
      <c r="D32" s="839"/>
      <c r="E32" s="839"/>
      <c r="F32" s="839"/>
      <c r="G32" s="839"/>
      <c r="H32" s="839"/>
      <c r="I32" s="839"/>
      <c r="J32" s="839"/>
      <c r="K32" s="839"/>
    </row>
    <row r="33" spans="1:11">
      <c r="A33" s="750" t="s">
        <v>10</v>
      </c>
      <c r="B33" s="750"/>
      <c r="C33" s="750"/>
      <c r="D33" s="750"/>
      <c r="E33" s="750"/>
      <c r="F33" s="750"/>
      <c r="G33" s="750"/>
      <c r="H33" s="750"/>
      <c r="I33" s="750"/>
      <c r="J33" s="750"/>
      <c r="K33" s="750"/>
    </row>
    <row r="34" spans="1:11" ht="14.25" customHeight="1">
      <c r="A34" s="738" t="s">
        <v>22</v>
      </c>
      <c r="B34" s="738"/>
      <c r="C34" s="738"/>
      <c r="D34" s="738"/>
      <c r="E34" s="738"/>
      <c r="F34" s="738"/>
      <c r="G34" s="738"/>
      <c r="H34" s="738"/>
      <c r="I34" s="738"/>
      <c r="J34" s="738"/>
      <c r="K34" s="738"/>
    </row>
    <row r="35" spans="1:11" ht="12" customHeight="1">
      <c r="A35" s="60" t="s">
        <v>7</v>
      </c>
      <c r="B35" s="474"/>
      <c r="C35" s="59"/>
      <c r="D35" s="59"/>
      <c r="E35" s="59"/>
      <c r="F35" s="59"/>
      <c r="G35" s="59"/>
      <c r="H35" s="59"/>
    </row>
    <row r="36" spans="1:11" ht="29.25" customHeight="1">
      <c r="A36" s="835" t="s">
        <v>277</v>
      </c>
      <c r="B36" s="835"/>
      <c r="C36" s="835"/>
      <c r="D36" s="835"/>
      <c r="E36" s="835"/>
      <c r="F36" s="835"/>
      <c r="G36" s="835"/>
      <c r="H36" s="835"/>
      <c r="I36" s="835"/>
      <c r="J36" s="835"/>
      <c r="K36" s="835"/>
    </row>
    <row r="37" spans="1:11" ht="38.25">
      <c r="A37" s="74" t="s">
        <v>2</v>
      </c>
      <c r="B37" s="104" t="s">
        <v>221</v>
      </c>
      <c r="C37" s="471" t="s">
        <v>69</v>
      </c>
      <c r="D37" s="471" t="s">
        <v>70</v>
      </c>
      <c r="E37" s="471" t="s">
        <v>71</v>
      </c>
      <c r="F37" s="471" t="s">
        <v>72</v>
      </c>
      <c r="G37" s="828" t="s">
        <v>73</v>
      </c>
      <c r="H37" s="828"/>
      <c r="I37" s="828"/>
      <c r="J37" s="828"/>
      <c r="K37" s="828"/>
    </row>
    <row r="38" spans="1:11" ht="25.5">
      <c r="A38" s="73" t="s">
        <v>446</v>
      </c>
      <c r="B38" s="339" t="s">
        <v>3</v>
      </c>
      <c r="C38" s="86">
        <f>29828+33467</f>
        <v>63295</v>
      </c>
      <c r="D38" s="68">
        <f>29828+33466.999</f>
        <v>63294.999000000003</v>
      </c>
      <c r="E38" s="86">
        <f>D38-C38</f>
        <v>-9.9999999656574801E-4</v>
      </c>
      <c r="F38" s="86">
        <f>D38/C38*100</f>
        <v>99.999998420096375</v>
      </c>
      <c r="G38" s="806" t="s">
        <v>137</v>
      </c>
      <c r="H38" s="807"/>
      <c r="I38" s="807"/>
      <c r="J38" s="807"/>
      <c r="K38" s="808"/>
    </row>
    <row r="39" spans="1:11" s="453" customFormat="1" ht="27" customHeight="1">
      <c r="A39" s="50" t="s">
        <v>6</v>
      </c>
      <c r="B39" s="472" t="s">
        <v>3</v>
      </c>
      <c r="C39" s="87">
        <f>C38</f>
        <v>63295</v>
      </c>
      <c r="D39" s="69">
        <f>D38</f>
        <v>63294.999000000003</v>
      </c>
      <c r="E39" s="87">
        <f>E38</f>
        <v>-9.9999999656574801E-4</v>
      </c>
      <c r="F39" s="87">
        <f>D39/C39*100</f>
        <v>99.999998420096375</v>
      </c>
      <c r="G39" s="825" t="s">
        <v>137</v>
      </c>
      <c r="H39" s="826"/>
      <c r="I39" s="826"/>
      <c r="J39" s="826"/>
      <c r="K39" s="827"/>
    </row>
    <row r="40" spans="1:11">
      <c r="A40" s="487" t="s">
        <v>158</v>
      </c>
      <c r="B40" s="480" t="s">
        <v>11</v>
      </c>
      <c r="C40" s="724">
        <f>104.5+109</f>
        <v>213.5</v>
      </c>
      <c r="D40" s="414">
        <f>99+98</f>
        <v>197</v>
      </c>
      <c r="E40" s="725">
        <f t="shared" ref="E40" si="2">D40-C40</f>
        <v>-16.5</v>
      </c>
      <c r="F40" s="68">
        <f>D40/C40*100</f>
        <v>92.27166276346604</v>
      </c>
      <c r="G40" s="829" t="s">
        <v>445</v>
      </c>
      <c r="H40" s="829"/>
      <c r="I40" s="829"/>
      <c r="J40" s="829"/>
      <c r="K40" s="829"/>
    </row>
    <row r="41" spans="1:11">
      <c r="A41" s="141"/>
      <c r="B41" s="212"/>
      <c r="C41" s="213"/>
      <c r="D41" s="213"/>
      <c r="E41" s="213"/>
      <c r="F41" s="213"/>
      <c r="G41" s="213"/>
      <c r="H41" s="182"/>
      <c r="I41" s="182"/>
      <c r="J41" s="182"/>
      <c r="K41" s="182"/>
    </row>
    <row r="42" spans="1:11" ht="26.25" customHeight="1">
      <c r="A42" s="735" t="s">
        <v>410</v>
      </c>
      <c r="B42" s="735"/>
      <c r="C42" s="735"/>
      <c r="D42" s="735"/>
      <c r="E42" s="148"/>
      <c r="F42" s="148"/>
      <c r="G42" s="812" t="s">
        <v>219</v>
      </c>
      <c r="H42" s="812"/>
      <c r="I42" s="812"/>
      <c r="J42" s="812"/>
      <c r="K42" s="812"/>
    </row>
    <row r="43" spans="1:11">
      <c r="D43" s="173"/>
      <c r="E43" s="174"/>
      <c r="H43" s="578"/>
    </row>
    <row r="44" spans="1:11" s="39" customFormat="1" ht="12.75" customHeight="1">
      <c r="A44" s="53" t="s">
        <v>476</v>
      </c>
      <c r="B44" s="42"/>
      <c r="C44" s="42"/>
      <c r="D44" s="42"/>
      <c r="E44" s="42"/>
      <c r="F44" s="42"/>
      <c r="G44" s="812" t="s">
        <v>335</v>
      </c>
      <c r="H44" s="812"/>
      <c r="I44" s="812"/>
      <c r="J44" s="812"/>
      <c r="K44" s="812"/>
    </row>
    <row r="45" spans="1:11" s="39" customFormat="1">
      <c r="A45" s="42"/>
      <c r="B45" s="42"/>
      <c r="C45" s="42"/>
      <c r="D45" s="42"/>
      <c r="E45" s="42"/>
      <c r="F45" s="42"/>
      <c r="G45" s="42"/>
      <c r="H45" s="42"/>
    </row>
    <row r="46" spans="1:11" s="39" customFormat="1" ht="16.5" customHeight="1">
      <c r="A46" s="735" t="s">
        <v>409</v>
      </c>
      <c r="B46" s="735"/>
      <c r="C46" s="735"/>
      <c r="D46" s="735"/>
      <c r="E46" s="40"/>
      <c r="F46" s="40"/>
      <c r="G46" s="813" t="s">
        <v>295</v>
      </c>
      <c r="H46" s="813"/>
      <c r="I46" s="813"/>
      <c r="J46" s="813"/>
      <c r="K46" s="813"/>
    </row>
    <row r="47" spans="1:11" ht="44.25" customHeight="1">
      <c r="A47" s="108"/>
      <c r="B47" s="108"/>
      <c r="C47" s="108"/>
      <c r="D47" s="108"/>
      <c r="E47" s="108"/>
      <c r="F47" s="108"/>
      <c r="G47" s="108"/>
      <c r="H47" s="182"/>
      <c r="I47" s="182"/>
      <c r="J47" s="182"/>
      <c r="K47" s="182"/>
    </row>
    <row r="49" ht="40.5" customHeight="1"/>
    <row r="50" ht="53.25" customHeight="1"/>
    <row r="52" ht="38.25" customHeight="1"/>
    <row r="54" ht="40.5" customHeight="1"/>
    <row r="55" ht="40.5" customHeight="1"/>
    <row r="58" ht="27.75" customHeight="1"/>
    <row r="60" ht="28.5" customHeight="1"/>
  </sheetData>
  <mergeCells count="41">
    <mergeCell ref="G12:K12"/>
    <mergeCell ref="A1:K1"/>
    <mergeCell ref="A2:G2"/>
    <mergeCell ref="A4:K4"/>
    <mergeCell ref="A5:K5"/>
    <mergeCell ref="A6:K6"/>
    <mergeCell ref="A7:K7"/>
    <mergeCell ref="A8:K8"/>
    <mergeCell ref="A9:K9"/>
    <mergeCell ref="A10:K10"/>
    <mergeCell ref="A11:K11"/>
    <mergeCell ref="A3:H3"/>
    <mergeCell ref="A32:K32"/>
    <mergeCell ref="G26:K26"/>
    <mergeCell ref="G13:K13"/>
    <mergeCell ref="G14:K14"/>
    <mergeCell ref="G15:K15"/>
    <mergeCell ref="G16:K16"/>
    <mergeCell ref="A18:K18"/>
    <mergeCell ref="A20:K20"/>
    <mergeCell ref="A21:K21"/>
    <mergeCell ref="A22:K22"/>
    <mergeCell ref="G23:K23"/>
    <mergeCell ref="G24:K24"/>
    <mergeCell ref="G25:K25"/>
    <mergeCell ref="A33:K33"/>
    <mergeCell ref="A34:K34"/>
    <mergeCell ref="A36:K36"/>
    <mergeCell ref="A46:D46"/>
    <mergeCell ref="G27:K27"/>
    <mergeCell ref="G28:K28"/>
    <mergeCell ref="G30:K30"/>
    <mergeCell ref="G29:K29"/>
    <mergeCell ref="A42:D42"/>
    <mergeCell ref="G42:K42"/>
    <mergeCell ref="G44:K44"/>
    <mergeCell ref="G46:K46"/>
    <mergeCell ref="G37:K37"/>
    <mergeCell ref="G38:K38"/>
    <mergeCell ref="G39:K39"/>
    <mergeCell ref="G40:K40"/>
  </mergeCells>
  <pageMargins left="0.70866141732283472" right="0.31496062992125984" top="0.55118110236220474" bottom="0.55118110236220474" header="0.31496062992125984" footer="0.31496062992125984"/>
  <pageSetup paperSize="9" scale="98" fitToHeight="3" orientation="landscape" r:id="rId1"/>
  <rowBreaks count="1" manualBreakCount="1">
    <brk id="21" max="10" man="1"/>
  </rowBreaks>
</worksheet>
</file>

<file path=xl/worksheets/sheet15.xml><?xml version="1.0" encoding="utf-8"?>
<worksheet xmlns="http://schemas.openxmlformats.org/spreadsheetml/2006/main" xmlns:r="http://schemas.openxmlformats.org/officeDocument/2006/relationships">
  <sheetPr>
    <tabColor rgb="FFFFFF00"/>
    <pageSetUpPr fitToPage="1"/>
  </sheetPr>
  <dimension ref="A1:K58"/>
  <sheetViews>
    <sheetView view="pageBreakPreview" topLeftCell="A22" zoomScale="90" zoomScaleNormal="100" zoomScaleSheetLayoutView="90" workbookViewId="0">
      <selection activeCell="D38" sqref="D38"/>
    </sheetView>
  </sheetViews>
  <sheetFormatPr defaultColWidth="9.140625" defaultRowHeight="12.75"/>
  <cols>
    <col min="1" max="1" width="50.85546875" style="42" customWidth="1"/>
    <col min="2" max="2" width="10.5703125" style="42" customWidth="1"/>
    <col min="3" max="4" width="10.28515625" style="42" bestFit="1" customWidth="1"/>
    <col min="5" max="5" width="12.7109375" style="42" customWidth="1"/>
    <col min="6" max="6" width="12" style="42" customWidth="1"/>
    <col min="7" max="10" width="9.140625" style="42"/>
    <col min="11" max="11" width="15.85546875" style="42" customWidth="1"/>
    <col min="12" max="16384" width="9.140625" style="42"/>
  </cols>
  <sheetData>
    <row r="1" spans="1:11" s="39" customFormat="1" ht="38.25" customHeight="1">
      <c r="A1" s="732" t="s">
        <v>293</v>
      </c>
      <c r="B1" s="732"/>
      <c r="C1" s="732"/>
      <c r="D1" s="732"/>
      <c r="E1" s="732"/>
      <c r="F1" s="732"/>
      <c r="G1" s="732"/>
      <c r="H1" s="732"/>
      <c r="I1" s="732"/>
      <c r="J1" s="732"/>
      <c r="K1" s="732"/>
    </row>
    <row r="2" spans="1:11">
      <c r="A2" s="845"/>
      <c r="B2" s="845"/>
      <c r="C2" s="845"/>
      <c r="D2" s="845"/>
      <c r="E2" s="845"/>
      <c r="F2" s="845"/>
      <c r="G2" s="845"/>
      <c r="H2" s="182"/>
      <c r="I2" s="182"/>
      <c r="J2" s="182"/>
      <c r="K2" s="182"/>
    </row>
    <row r="3" spans="1:11" s="39" customFormat="1" ht="12.75" customHeight="1">
      <c r="A3" s="740" t="s">
        <v>254</v>
      </c>
      <c r="B3" s="740"/>
      <c r="C3" s="740"/>
      <c r="D3" s="740"/>
      <c r="E3" s="740"/>
      <c r="F3" s="740"/>
      <c r="G3" s="740"/>
      <c r="H3" s="740"/>
      <c r="I3" s="177"/>
      <c r="J3" s="177"/>
      <c r="K3" s="177"/>
    </row>
    <row r="4" spans="1:11">
      <c r="A4" s="854" t="s">
        <v>110</v>
      </c>
      <c r="B4" s="854"/>
      <c r="C4" s="854"/>
      <c r="D4" s="854"/>
      <c r="E4" s="854"/>
      <c r="F4" s="854"/>
      <c r="G4" s="854"/>
      <c r="H4" s="854"/>
      <c r="I4" s="854"/>
      <c r="J4" s="854"/>
      <c r="K4" s="854"/>
    </row>
    <row r="5" spans="1:11">
      <c r="A5" s="214" t="s">
        <v>279</v>
      </c>
      <c r="B5" s="41"/>
      <c r="C5" s="41"/>
      <c r="D5" s="41"/>
      <c r="E5" s="41"/>
      <c r="F5" s="41"/>
      <c r="G5" s="41"/>
      <c r="H5" s="182"/>
      <c r="I5" s="182"/>
      <c r="J5" s="182"/>
      <c r="K5" s="182"/>
    </row>
    <row r="6" spans="1:11">
      <c r="A6" s="849" t="s">
        <v>111</v>
      </c>
      <c r="B6" s="849"/>
      <c r="C6" s="849"/>
      <c r="D6" s="849"/>
      <c r="E6" s="849"/>
      <c r="F6" s="849"/>
      <c r="G6" s="849"/>
      <c r="H6" s="849"/>
      <c r="I6" s="849"/>
      <c r="J6" s="849"/>
      <c r="K6" s="849"/>
    </row>
    <row r="7" spans="1:11">
      <c r="A7" s="742" t="s">
        <v>112</v>
      </c>
      <c r="B7" s="742"/>
      <c r="C7" s="742"/>
      <c r="D7" s="742"/>
      <c r="E7" s="742"/>
      <c r="F7" s="742"/>
      <c r="G7" s="742"/>
      <c r="H7" s="742"/>
      <c r="I7" s="742"/>
      <c r="J7" s="742"/>
      <c r="K7" s="742"/>
    </row>
    <row r="8" spans="1:11">
      <c r="A8" s="849" t="s">
        <v>87</v>
      </c>
      <c r="B8" s="849"/>
      <c r="C8" s="849"/>
      <c r="D8" s="849"/>
      <c r="E8" s="849"/>
      <c r="F8" s="849"/>
      <c r="G8" s="849"/>
      <c r="H8" s="849"/>
      <c r="I8" s="849"/>
      <c r="J8" s="849"/>
      <c r="K8" s="849"/>
    </row>
    <row r="9" spans="1:11">
      <c r="A9" s="849" t="s">
        <v>113</v>
      </c>
      <c r="B9" s="849"/>
      <c r="C9" s="849"/>
      <c r="D9" s="849"/>
      <c r="E9" s="849"/>
      <c r="F9" s="849"/>
      <c r="G9" s="849"/>
      <c r="H9" s="849"/>
      <c r="I9" s="849"/>
      <c r="J9" s="849"/>
      <c r="K9" s="849"/>
    </row>
    <row r="10" spans="1:11" ht="13.5" customHeight="1">
      <c r="A10" s="742" t="s">
        <v>200</v>
      </c>
      <c r="B10" s="742"/>
      <c r="C10" s="742"/>
      <c r="D10" s="742"/>
      <c r="E10" s="742"/>
      <c r="F10" s="742"/>
      <c r="G10" s="742"/>
      <c r="H10" s="742"/>
      <c r="I10" s="742"/>
      <c r="J10" s="742"/>
      <c r="K10" s="742"/>
    </row>
    <row r="11" spans="1:11" ht="48" customHeight="1">
      <c r="A11" s="735" t="s">
        <v>201</v>
      </c>
      <c r="B11" s="735"/>
      <c r="C11" s="735"/>
      <c r="D11" s="735"/>
      <c r="E11" s="735"/>
      <c r="F11" s="735"/>
      <c r="G11" s="735"/>
      <c r="H11" s="735"/>
      <c r="I11" s="735"/>
      <c r="J11" s="735"/>
      <c r="K11" s="735"/>
    </row>
    <row r="12" spans="1:11" ht="29.25" customHeight="1">
      <c r="A12" s="84" t="s">
        <v>5</v>
      </c>
      <c r="B12" s="84" t="s">
        <v>1</v>
      </c>
      <c r="C12" s="472" t="s">
        <v>69</v>
      </c>
      <c r="D12" s="472" t="s">
        <v>70</v>
      </c>
      <c r="E12" s="472" t="s">
        <v>71</v>
      </c>
      <c r="F12" s="472" t="s">
        <v>72</v>
      </c>
      <c r="G12" s="825" t="s">
        <v>94</v>
      </c>
      <c r="H12" s="826"/>
      <c r="I12" s="826"/>
      <c r="J12" s="826"/>
      <c r="K12" s="827"/>
    </row>
    <row r="13" spans="1:11" ht="25.5">
      <c r="A13" s="163" t="s">
        <v>363</v>
      </c>
      <c r="B13" s="260" t="s">
        <v>28</v>
      </c>
      <c r="C13" s="721">
        <f>C29+C38</f>
        <v>731639</v>
      </c>
      <c r="D13" s="721">
        <f>D29+D38</f>
        <v>731637.88300000003</v>
      </c>
      <c r="E13" s="211">
        <f>E29+E38</f>
        <v>-1.1169999999692664</v>
      </c>
      <c r="F13" s="266">
        <f>D13/C13*100</f>
        <v>99.99984732907896</v>
      </c>
      <c r="G13" s="801" t="s">
        <v>448</v>
      </c>
      <c r="H13" s="802"/>
      <c r="I13" s="802"/>
      <c r="J13" s="802"/>
      <c r="K13" s="803"/>
    </row>
    <row r="14" spans="1:11" ht="36.75" customHeight="1">
      <c r="A14" s="284" t="s">
        <v>6</v>
      </c>
      <c r="B14" s="478" t="s">
        <v>28</v>
      </c>
      <c r="C14" s="723">
        <f>C13</f>
        <v>731639</v>
      </c>
      <c r="D14" s="723">
        <f>D13</f>
        <v>731637.88300000003</v>
      </c>
      <c r="E14" s="264">
        <f>D14-C14</f>
        <v>-1.1169999999692664</v>
      </c>
      <c r="F14" s="507">
        <f>D14/C14*100</f>
        <v>99.99984732907896</v>
      </c>
      <c r="G14" s="850" t="s">
        <v>448</v>
      </c>
      <c r="H14" s="851"/>
      <c r="I14" s="851"/>
      <c r="J14" s="851"/>
      <c r="K14" s="852"/>
    </row>
    <row r="15" spans="1:11">
      <c r="A15" s="249" t="s">
        <v>104</v>
      </c>
      <c r="B15" s="252"/>
      <c r="C15" s="37"/>
      <c r="D15" s="37"/>
      <c r="E15" s="70"/>
      <c r="F15" s="70"/>
      <c r="G15" s="798"/>
      <c r="H15" s="799"/>
      <c r="I15" s="799"/>
      <c r="J15" s="799"/>
      <c r="K15" s="800"/>
    </row>
    <row r="16" spans="1:11" ht="77.25" customHeight="1">
      <c r="A16" s="332" t="s">
        <v>159</v>
      </c>
      <c r="B16" s="282" t="s">
        <v>80</v>
      </c>
      <c r="C16" s="258">
        <v>380</v>
      </c>
      <c r="D16" s="258">
        <v>443</v>
      </c>
      <c r="E16" s="211">
        <f>D16-C16</f>
        <v>63</v>
      </c>
      <c r="F16" s="211">
        <f>D16/C16%</f>
        <v>116.57894736842105</v>
      </c>
      <c r="G16" s="801" t="s">
        <v>114</v>
      </c>
      <c r="H16" s="802"/>
      <c r="I16" s="802"/>
      <c r="J16" s="802"/>
      <c r="K16" s="803"/>
    </row>
    <row r="17" spans="1:11">
      <c r="A17" s="608"/>
      <c r="B17" s="517"/>
      <c r="C17" s="574"/>
      <c r="D17" s="574"/>
      <c r="E17" s="506"/>
      <c r="F17" s="506"/>
      <c r="G17" s="609"/>
      <c r="H17" s="609"/>
      <c r="I17" s="609"/>
      <c r="J17" s="609"/>
      <c r="K17" s="609"/>
    </row>
    <row r="18" spans="1:11">
      <c r="A18" s="215" t="s">
        <v>50</v>
      </c>
      <c r="B18" s="252"/>
      <c r="C18" s="216"/>
      <c r="D18" s="216"/>
      <c r="E18" s="216"/>
      <c r="F18" s="216"/>
      <c r="G18" s="216"/>
      <c r="H18" s="182"/>
      <c r="I18" s="182"/>
      <c r="J18" s="182"/>
      <c r="K18" s="182"/>
    </row>
    <row r="19" spans="1:11">
      <c r="A19" s="187" t="s">
        <v>10</v>
      </c>
      <c r="B19" s="252"/>
      <c r="C19" s="216"/>
      <c r="D19" s="216"/>
      <c r="E19" s="216"/>
      <c r="F19" s="216"/>
      <c r="G19" s="216"/>
      <c r="H19" s="182"/>
      <c r="I19" s="182"/>
      <c r="J19" s="182"/>
      <c r="K19" s="182"/>
    </row>
    <row r="20" spans="1:11" ht="12.75" customHeight="1">
      <c r="A20" s="774" t="s">
        <v>22</v>
      </c>
      <c r="B20" s="774"/>
      <c r="C20" s="774"/>
      <c r="D20" s="774"/>
      <c r="E20" s="774"/>
      <c r="F20" s="774"/>
      <c r="G20" s="774"/>
      <c r="H20" s="774"/>
      <c r="I20" s="774"/>
      <c r="J20" s="774"/>
      <c r="K20" s="774"/>
    </row>
    <row r="21" spans="1:11">
      <c r="A21" s="60" t="s">
        <v>7</v>
      </c>
      <c r="B21" s="252"/>
      <c r="C21" s="216"/>
      <c r="D21" s="216"/>
      <c r="E21" s="216"/>
      <c r="F21" s="216"/>
      <c r="G21" s="216"/>
      <c r="H21" s="182"/>
      <c r="I21" s="182"/>
      <c r="J21" s="182"/>
      <c r="K21" s="182"/>
    </row>
    <row r="22" spans="1:11" ht="25.5" customHeight="1">
      <c r="A22" s="735" t="s">
        <v>202</v>
      </c>
      <c r="B22" s="735"/>
      <c r="C22" s="735"/>
      <c r="D22" s="735"/>
      <c r="E22" s="735"/>
      <c r="F22" s="735"/>
      <c r="G22" s="735"/>
      <c r="H22" s="735"/>
      <c r="I22" s="735"/>
      <c r="J22" s="735"/>
      <c r="K22" s="735"/>
    </row>
    <row r="23" spans="1:11" ht="27" customHeight="1">
      <c r="A23" s="84" t="s">
        <v>2</v>
      </c>
      <c r="B23" s="84" t="s">
        <v>1</v>
      </c>
      <c r="C23" s="492" t="s">
        <v>69</v>
      </c>
      <c r="D23" s="492" t="s">
        <v>70</v>
      </c>
      <c r="E23" s="492" t="s">
        <v>71</v>
      </c>
      <c r="F23" s="492" t="s">
        <v>72</v>
      </c>
      <c r="G23" s="825" t="s">
        <v>94</v>
      </c>
      <c r="H23" s="826"/>
      <c r="I23" s="826"/>
      <c r="J23" s="826"/>
      <c r="K23" s="827"/>
    </row>
    <row r="24" spans="1:11" ht="26.25" customHeight="1">
      <c r="A24" s="406" t="s">
        <v>365</v>
      </c>
      <c r="B24" s="2" t="s">
        <v>31</v>
      </c>
      <c r="C24" s="2">
        <v>150</v>
      </c>
      <c r="D24" s="2">
        <v>139</v>
      </c>
      <c r="E24" s="124">
        <f>D24-C24</f>
        <v>-11</v>
      </c>
      <c r="F24" s="167">
        <f>D24/C24*100</f>
        <v>92.666666666666657</v>
      </c>
      <c r="G24" s="853" t="s">
        <v>143</v>
      </c>
      <c r="H24" s="853"/>
      <c r="I24" s="853"/>
      <c r="J24" s="853"/>
      <c r="K24" s="853"/>
    </row>
    <row r="25" spans="1:11" ht="26.25" customHeight="1">
      <c r="A25" s="429" t="s">
        <v>366</v>
      </c>
      <c r="B25" s="2" t="s">
        <v>31</v>
      </c>
      <c r="C25" s="2">
        <f>185+23</f>
        <v>208</v>
      </c>
      <c r="D25" s="2">
        <v>187</v>
      </c>
      <c r="E25" s="124">
        <f>D25-C25</f>
        <v>-21</v>
      </c>
      <c r="F25" s="167">
        <f>D25/C25*100</f>
        <v>89.90384615384616</v>
      </c>
      <c r="G25" s="853" t="s">
        <v>369</v>
      </c>
      <c r="H25" s="853"/>
      <c r="I25" s="853"/>
      <c r="J25" s="853"/>
      <c r="K25" s="853"/>
    </row>
    <row r="26" spans="1:11" ht="39" customHeight="1">
      <c r="A26" s="406" t="s">
        <v>368</v>
      </c>
      <c r="B26" s="2" t="s">
        <v>31</v>
      </c>
      <c r="C26" s="3">
        <v>220</v>
      </c>
      <c r="D26" s="3">
        <v>221</v>
      </c>
      <c r="E26" s="124">
        <f>D26-C26</f>
        <v>1</v>
      </c>
      <c r="F26" s="167">
        <f>D26/C26*100</f>
        <v>100.45454545454547</v>
      </c>
      <c r="G26" s="853" t="s">
        <v>144</v>
      </c>
      <c r="H26" s="853"/>
      <c r="I26" s="853"/>
      <c r="J26" s="853"/>
      <c r="K26" s="853"/>
    </row>
    <row r="27" spans="1:11" ht="28.5" customHeight="1">
      <c r="A27" s="418" t="s">
        <v>367</v>
      </c>
      <c r="B27" s="2" t="s">
        <v>31</v>
      </c>
      <c r="C27" s="419">
        <v>154.5</v>
      </c>
      <c r="D27" s="419">
        <v>105</v>
      </c>
      <c r="E27" s="124">
        <f>D27-C27</f>
        <v>-49.5</v>
      </c>
      <c r="F27" s="167">
        <f>D27/C27*100</f>
        <v>67.961165048543691</v>
      </c>
      <c r="G27" s="853" t="s">
        <v>450</v>
      </c>
      <c r="H27" s="853" t="s">
        <v>115</v>
      </c>
      <c r="I27" s="853"/>
      <c r="J27" s="853"/>
      <c r="K27" s="853"/>
    </row>
    <row r="28" spans="1:11" ht="27" customHeight="1">
      <c r="A28" s="168" t="s">
        <v>32</v>
      </c>
      <c r="B28" s="84" t="s">
        <v>1</v>
      </c>
      <c r="C28" s="256" t="s">
        <v>69</v>
      </c>
      <c r="D28" s="256" t="s">
        <v>70</v>
      </c>
      <c r="E28" s="256" t="s">
        <v>71</v>
      </c>
      <c r="F28" s="256" t="s">
        <v>72</v>
      </c>
      <c r="G28" s="825" t="s">
        <v>94</v>
      </c>
      <c r="H28" s="826"/>
      <c r="I28" s="826"/>
      <c r="J28" s="826"/>
      <c r="K28" s="827"/>
    </row>
    <row r="29" spans="1:11" ht="38.25" customHeight="1">
      <c r="A29" s="55" t="s">
        <v>364</v>
      </c>
      <c r="B29" s="75" t="s">
        <v>33</v>
      </c>
      <c r="C29" s="721">
        <f>245179+391714</f>
        <v>636893</v>
      </c>
      <c r="D29" s="721">
        <f>245178.983+391712.949</f>
        <v>636891.93200000003</v>
      </c>
      <c r="E29" s="721">
        <f>D29-C29</f>
        <v>-1.0679999999701977</v>
      </c>
      <c r="F29" s="211">
        <f>D29/C29*100</f>
        <v>99.999832310921931</v>
      </c>
      <c r="G29" s="801" t="s">
        <v>448</v>
      </c>
      <c r="H29" s="802"/>
      <c r="I29" s="802"/>
      <c r="J29" s="802"/>
      <c r="K29" s="803"/>
    </row>
    <row r="30" spans="1:11" ht="39" customHeight="1">
      <c r="A30" s="516" t="s">
        <v>34</v>
      </c>
      <c r="B30" s="74" t="s">
        <v>33</v>
      </c>
      <c r="C30" s="692">
        <f>C29</f>
        <v>636893</v>
      </c>
      <c r="D30" s="723">
        <f>D29</f>
        <v>636891.93200000003</v>
      </c>
      <c r="E30" s="714">
        <f>D30-C30</f>
        <v>-1.0679999999701977</v>
      </c>
      <c r="F30" s="242">
        <f>F29</f>
        <v>99.999832310921931</v>
      </c>
      <c r="G30" s="850" t="s">
        <v>448</v>
      </c>
      <c r="H30" s="851"/>
      <c r="I30" s="851"/>
      <c r="J30" s="851"/>
      <c r="K30" s="852"/>
    </row>
    <row r="31" spans="1:11">
      <c r="A31" s="605"/>
      <c r="B31" s="500"/>
      <c r="C31" s="501"/>
      <c r="D31" s="505"/>
      <c r="E31" s="606"/>
      <c r="F31" s="606"/>
      <c r="G31" s="607"/>
      <c r="H31" s="607"/>
      <c r="I31" s="607"/>
      <c r="J31" s="607"/>
      <c r="K31" s="607"/>
    </row>
    <row r="32" spans="1:11">
      <c r="A32" s="57" t="s">
        <v>37</v>
      </c>
      <c r="B32" s="474"/>
      <c r="C32" s="59"/>
      <c r="D32" s="59"/>
      <c r="E32" s="59"/>
      <c r="F32" s="59"/>
      <c r="G32" s="59"/>
      <c r="H32" s="59"/>
    </row>
    <row r="33" spans="1:11">
      <c r="A33" s="40" t="s">
        <v>10</v>
      </c>
      <c r="B33" s="474"/>
      <c r="C33" s="59"/>
      <c r="D33" s="59"/>
      <c r="E33" s="59"/>
      <c r="F33" s="59"/>
      <c r="G33" s="59"/>
      <c r="H33" s="59"/>
    </row>
    <row r="34" spans="1:11" ht="14.25" customHeight="1">
      <c r="A34" s="738" t="s">
        <v>22</v>
      </c>
      <c r="B34" s="738"/>
      <c r="C34" s="738"/>
      <c r="D34" s="738"/>
      <c r="E34" s="738"/>
      <c r="F34" s="738"/>
      <c r="G34" s="738"/>
      <c r="H34" s="738"/>
    </row>
    <row r="35" spans="1:11" ht="12" customHeight="1">
      <c r="A35" s="60" t="s">
        <v>7</v>
      </c>
      <c r="B35" s="474"/>
      <c r="C35" s="59"/>
      <c r="D35" s="59"/>
      <c r="E35" s="59"/>
      <c r="F35" s="59"/>
      <c r="G35" s="59"/>
      <c r="H35" s="59"/>
    </row>
    <row r="36" spans="1:11" ht="38.25" customHeight="1">
      <c r="A36" s="795" t="s">
        <v>277</v>
      </c>
      <c r="B36" s="795"/>
      <c r="C36" s="795"/>
      <c r="D36" s="795"/>
      <c r="E36" s="795"/>
      <c r="F36" s="795"/>
      <c r="G36" s="795"/>
      <c r="H36" s="61"/>
    </row>
    <row r="37" spans="1:11" ht="27.75" customHeight="1">
      <c r="A37" s="74" t="s">
        <v>2</v>
      </c>
      <c r="B37" s="104" t="s">
        <v>221</v>
      </c>
      <c r="C37" s="471" t="s">
        <v>69</v>
      </c>
      <c r="D37" s="471" t="s">
        <v>70</v>
      </c>
      <c r="E37" s="471" t="s">
        <v>71</v>
      </c>
      <c r="F37" s="471" t="s">
        <v>72</v>
      </c>
      <c r="G37" s="828" t="s">
        <v>73</v>
      </c>
      <c r="H37" s="828"/>
      <c r="I37" s="828"/>
      <c r="J37" s="828"/>
      <c r="K37" s="828"/>
    </row>
    <row r="38" spans="1:11" ht="38.25">
      <c r="A38" s="73" t="s">
        <v>364</v>
      </c>
      <c r="B38" s="73" t="s">
        <v>3</v>
      </c>
      <c r="C38" s="86">
        <f>36064+58682</f>
        <v>94746</v>
      </c>
      <c r="D38" s="86">
        <f>36064+58681.951</f>
        <v>94745.951000000001</v>
      </c>
      <c r="E38" s="86">
        <f>D38-C38</f>
        <v>-4.8999999999068677E-2</v>
      </c>
      <c r="F38" s="86">
        <f>D38/C38*100</f>
        <v>99.999948282777112</v>
      </c>
      <c r="G38" s="801" t="s">
        <v>137</v>
      </c>
      <c r="H38" s="802"/>
      <c r="I38" s="802"/>
      <c r="J38" s="802"/>
      <c r="K38" s="803"/>
    </row>
    <row r="39" spans="1:11" s="453" customFormat="1" ht="24" customHeight="1">
      <c r="A39" s="50" t="s">
        <v>6</v>
      </c>
      <c r="B39" s="472" t="s">
        <v>3</v>
      </c>
      <c r="C39" s="87">
        <f>C38</f>
        <v>94746</v>
      </c>
      <c r="D39" s="87">
        <f>D38</f>
        <v>94745.951000000001</v>
      </c>
      <c r="E39" s="87">
        <f>E38</f>
        <v>-4.8999999999068677E-2</v>
      </c>
      <c r="F39" s="87">
        <f>D39/C39*100</f>
        <v>99.999948282777112</v>
      </c>
      <c r="G39" s="825" t="s">
        <v>137</v>
      </c>
      <c r="H39" s="826"/>
      <c r="I39" s="826"/>
      <c r="J39" s="826"/>
      <c r="K39" s="827"/>
    </row>
    <row r="40" spans="1:11">
      <c r="A40" s="487" t="s">
        <v>158</v>
      </c>
      <c r="B40" s="480" t="s">
        <v>11</v>
      </c>
      <c r="C40" s="724">
        <f>208+154.5</f>
        <v>362.5</v>
      </c>
      <c r="D40" s="414">
        <f>105+187</f>
        <v>292</v>
      </c>
      <c r="E40" s="725">
        <f t="shared" ref="E40" si="0">D40-C40</f>
        <v>-70.5</v>
      </c>
      <c r="F40" s="68">
        <f>D40/C40*100</f>
        <v>80.551724137931032</v>
      </c>
      <c r="G40" s="829" t="s">
        <v>449</v>
      </c>
      <c r="H40" s="829"/>
      <c r="I40" s="829"/>
      <c r="J40" s="829"/>
      <c r="K40" s="829"/>
    </row>
    <row r="41" spans="1:11">
      <c r="A41" s="182"/>
      <c r="B41" s="182"/>
      <c r="C41" s="182"/>
      <c r="D41" s="182"/>
      <c r="E41" s="182"/>
      <c r="F41" s="182"/>
      <c r="G41" s="182"/>
      <c r="H41" s="182"/>
      <c r="I41" s="182"/>
      <c r="J41" s="182"/>
      <c r="K41" s="182"/>
    </row>
    <row r="42" spans="1:11" ht="24.75" customHeight="1">
      <c r="A42" s="735" t="s">
        <v>410</v>
      </c>
      <c r="B42" s="735"/>
      <c r="C42" s="735"/>
      <c r="D42" s="735"/>
      <c r="E42" s="148"/>
      <c r="F42" s="148"/>
      <c r="G42" s="812" t="s">
        <v>219</v>
      </c>
      <c r="H42" s="812"/>
      <c r="I42" s="812"/>
      <c r="J42" s="812"/>
      <c r="K42" s="812"/>
    </row>
    <row r="43" spans="1:11">
      <c r="D43" s="173"/>
      <c r="E43" s="174"/>
      <c r="H43" s="578"/>
    </row>
    <row r="44" spans="1:11" s="39" customFormat="1" ht="12.75" customHeight="1">
      <c r="A44" s="53" t="s">
        <v>476</v>
      </c>
      <c r="B44" s="42"/>
      <c r="C44" s="42"/>
      <c r="D44" s="42"/>
      <c r="E44" s="42"/>
      <c r="F44" s="42"/>
      <c r="G44" s="812" t="s">
        <v>335</v>
      </c>
      <c r="H44" s="812"/>
      <c r="I44" s="812"/>
      <c r="J44" s="812"/>
      <c r="K44" s="812"/>
    </row>
    <row r="45" spans="1:11" s="39" customFormat="1">
      <c r="A45" s="42"/>
      <c r="B45" s="42"/>
      <c r="C45" s="42"/>
      <c r="D45" s="42"/>
      <c r="E45" s="42"/>
      <c r="F45" s="42"/>
      <c r="G45" s="42"/>
      <c r="H45" s="42"/>
    </row>
    <row r="46" spans="1:11" s="39" customFormat="1" ht="16.5" customHeight="1">
      <c r="A46" s="735" t="s">
        <v>409</v>
      </c>
      <c r="B46" s="735"/>
      <c r="C46" s="735"/>
      <c r="D46" s="735"/>
      <c r="E46" s="40"/>
      <c r="F46" s="40"/>
      <c r="G46" s="813" t="s">
        <v>295</v>
      </c>
      <c r="H46" s="813"/>
      <c r="I46" s="813"/>
      <c r="J46" s="813"/>
      <c r="K46" s="813"/>
    </row>
    <row r="47" spans="1:11" ht="80.25" customHeight="1"/>
    <row r="49" ht="88.5" customHeight="1"/>
    <row r="50" ht="42.75" customHeight="1"/>
    <row r="56" ht="27" customHeight="1"/>
    <row r="58" ht="25.5" customHeight="1"/>
  </sheetData>
  <mergeCells count="36">
    <mergeCell ref="G13:K13"/>
    <mergeCell ref="A1:K1"/>
    <mergeCell ref="A2:G2"/>
    <mergeCell ref="A4:K4"/>
    <mergeCell ref="A6:K6"/>
    <mergeCell ref="A7:K7"/>
    <mergeCell ref="A8:K8"/>
    <mergeCell ref="A9:K9"/>
    <mergeCell ref="A10:K10"/>
    <mergeCell ref="A11:K11"/>
    <mergeCell ref="G12:K12"/>
    <mergeCell ref="A3:H3"/>
    <mergeCell ref="G29:K29"/>
    <mergeCell ref="G14:K14"/>
    <mergeCell ref="G15:K15"/>
    <mergeCell ref="G16:K16"/>
    <mergeCell ref="A20:K20"/>
    <mergeCell ref="A22:K22"/>
    <mergeCell ref="G23:K23"/>
    <mergeCell ref="G24:K24"/>
    <mergeCell ref="G25:K25"/>
    <mergeCell ref="G26:K26"/>
    <mergeCell ref="G27:K27"/>
    <mergeCell ref="G28:K28"/>
    <mergeCell ref="G30:K30"/>
    <mergeCell ref="A42:D42"/>
    <mergeCell ref="A46:D46"/>
    <mergeCell ref="G42:K42"/>
    <mergeCell ref="G44:K44"/>
    <mergeCell ref="G46:K46"/>
    <mergeCell ref="A34:H34"/>
    <mergeCell ref="A36:G36"/>
    <mergeCell ref="G37:K37"/>
    <mergeCell ref="G38:K38"/>
    <mergeCell ref="G39:K39"/>
    <mergeCell ref="G40:K40"/>
  </mergeCells>
  <pageMargins left="0.70866141732283472" right="0.31496062992125984" top="0.55118110236220474" bottom="0.55118110236220474" header="0.31496062992125984" footer="0.31496062992125984"/>
  <pageSetup paperSize="9" scale="87" fitToHeight="2" orientation="landscape" r:id="rId1"/>
  <rowBreaks count="1" manualBreakCount="1">
    <brk id="23" max="10" man="1"/>
  </rowBreaks>
</worksheet>
</file>

<file path=xl/worksheets/sheet16.xml><?xml version="1.0" encoding="utf-8"?>
<worksheet xmlns="http://schemas.openxmlformats.org/spreadsheetml/2006/main" xmlns:r="http://schemas.openxmlformats.org/officeDocument/2006/relationships">
  <sheetPr>
    <tabColor rgb="FFFFFF00"/>
    <pageSetUpPr fitToPage="1"/>
  </sheetPr>
  <dimension ref="A1:L43"/>
  <sheetViews>
    <sheetView view="pageBreakPreview" topLeftCell="A20" zoomScaleNormal="100" zoomScaleSheetLayoutView="100" workbookViewId="0">
      <selection activeCell="M23" sqref="M23"/>
    </sheetView>
  </sheetViews>
  <sheetFormatPr defaultColWidth="9.140625" defaultRowHeight="12.75"/>
  <cols>
    <col min="1" max="1" width="50.85546875" style="42" customWidth="1"/>
    <col min="2" max="2" width="11.7109375" style="42" customWidth="1"/>
    <col min="3" max="4" width="9.140625" style="42"/>
    <col min="5" max="5" width="12.140625" style="42" customWidth="1"/>
    <col min="6" max="6" width="12.7109375" style="42" customWidth="1"/>
    <col min="7" max="9" width="9.140625" style="42"/>
    <col min="10" max="10" width="14.5703125" style="42" customWidth="1"/>
    <col min="11" max="16384" width="9.140625" style="42"/>
  </cols>
  <sheetData>
    <row r="1" spans="1:11" s="39" customFormat="1" ht="36" customHeight="1">
      <c r="A1" s="732" t="s">
        <v>293</v>
      </c>
      <c r="B1" s="732"/>
      <c r="C1" s="732"/>
      <c r="D1" s="732"/>
      <c r="E1" s="732"/>
      <c r="F1" s="732"/>
      <c r="G1" s="732"/>
      <c r="H1" s="732"/>
      <c r="I1" s="732"/>
      <c r="J1" s="732"/>
      <c r="K1" s="442"/>
    </row>
    <row r="2" spans="1:11" s="39" customFormat="1" ht="12.75" customHeight="1">
      <c r="A2" s="740" t="s">
        <v>254</v>
      </c>
      <c r="B2" s="740"/>
      <c r="C2" s="740"/>
      <c r="D2" s="740"/>
      <c r="E2" s="740"/>
      <c r="F2" s="740"/>
      <c r="G2" s="740"/>
      <c r="H2" s="740"/>
      <c r="I2" s="177"/>
      <c r="J2" s="177"/>
      <c r="K2" s="177"/>
    </row>
    <row r="3" spans="1:11">
      <c r="A3" s="788" t="s">
        <v>228</v>
      </c>
      <c r="B3" s="788"/>
      <c r="C3" s="788"/>
      <c r="D3" s="788"/>
      <c r="E3" s="788"/>
      <c r="F3" s="788"/>
      <c r="G3" s="788"/>
      <c r="H3" s="788"/>
      <c r="I3" s="788"/>
      <c r="J3" s="788"/>
    </row>
    <row r="4" spans="1:11">
      <c r="A4" s="343" t="s">
        <v>4</v>
      </c>
      <c r="B4" s="342"/>
      <c r="C4" s="342"/>
      <c r="D4" s="342"/>
      <c r="E4" s="342"/>
      <c r="F4" s="342"/>
      <c r="G4" s="342"/>
      <c r="H4" s="342"/>
      <c r="I4" s="342"/>
      <c r="J4" s="108"/>
    </row>
    <row r="5" spans="1:11">
      <c r="A5" s="848" t="s">
        <v>100</v>
      </c>
      <c r="B5" s="848"/>
      <c r="C5" s="848"/>
      <c r="D5" s="848"/>
      <c r="E5" s="848"/>
      <c r="F5" s="848"/>
      <c r="G5" s="848"/>
      <c r="H5" s="848"/>
      <c r="I5" s="848"/>
      <c r="J5" s="848"/>
    </row>
    <row r="6" spans="1:11">
      <c r="A6" s="858" t="s">
        <v>117</v>
      </c>
      <c r="B6" s="858"/>
      <c r="C6" s="858"/>
      <c r="D6" s="858"/>
      <c r="E6" s="858"/>
      <c r="F6" s="858"/>
      <c r="G6" s="858"/>
      <c r="H6" s="858"/>
      <c r="I6" s="858"/>
      <c r="J6" s="858"/>
    </row>
    <row r="7" spans="1:11">
      <c r="A7" s="848" t="s">
        <v>118</v>
      </c>
      <c r="B7" s="848"/>
      <c r="C7" s="848"/>
      <c r="D7" s="848"/>
      <c r="E7" s="848"/>
      <c r="F7" s="848"/>
      <c r="G7" s="848"/>
      <c r="H7" s="848"/>
      <c r="I7" s="848"/>
      <c r="J7" s="848"/>
    </row>
    <row r="8" spans="1:11">
      <c r="A8" s="848" t="s">
        <v>18</v>
      </c>
      <c r="B8" s="848"/>
      <c r="C8" s="848"/>
      <c r="D8" s="848"/>
      <c r="E8" s="848"/>
      <c r="F8" s="848"/>
      <c r="G8" s="848"/>
      <c r="H8" s="848"/>
      <c r="I8" s="848"/>
      <c r="J8" s="848"/>
    </row>
    <row r="9" spans="1:11">
      <c r="A9" s="788" t="s">
        <v>16</v>
      </c>
      <c r="B9" s="788"/>
      <c r="C9" s="788"/>
      <c r="D9" s="788"/>
      <c r="E9" s="788"/>
      <c r="F9" s="788"/>
      <c r="G9" s="788"/>
      <c r="H9" s="788"/>
      <c r="I9" s="788"/>
      <c r="J9" s="788"/>
    </row>
    <row r="10" spans="1:11" ht="26.25" customHeight="1">
      <c r="A10" s="742" t="s">
        <v>229</v>
      </c>
      <c r="B10" s="742"/>
      <c r="C10" s="742"/>
      <c r="D10" s="742"/>
      <c r="E10" s="742"/>
      <c r="F10" s="742"/>
      <c r="G10" s="742"/>
      <c r="H10" s="742"/>
      <c r="I10" s="742"/>
      <c r="J10" s="742"/>
    </row>
    <row r="11" spans="1:11">
      <c r="A11" s="185"/>
      <c r="B11" s="108"/>
      <c r="C11" s="108"/>
      <c r="D11" s="108"/>
      <c r="E11" s="108"/>
      <c r="F11" s="108"/>
      <c r="G11" s="108"/>
      <c r="H11" s="108"/>
      <c r="I11" s="108"/>
      <c r="J11" s="108"/>
    </row>
    <row r="12" spans="1:11" ht="44.25" customHeight="1">
      <c r="A12" s="50" t="s">
        <v>5</v>
      </c>
      <c r="B12" s="338" t="s">
        <v>1</v>
      </c>
      <c r="C12" s="337" t="s">
        <v>69</v>
      </c>
      <c r="D12" s="337" t="s">
        <v>70</v>
      </c>
      <c r="E12" s="337" t="s">
        <v>71</v>
      </c>
      <c r="F12" s="337" t="s">
        <v>72</v>
      </c>
      <c r="G12" s="797" t="s">
        <v>94</v>
      </c>
      <c r="H12" s="797"/>
      <c r="I12" s="797"/>
      <c r="J12" s="797"/>
    </row>
    <row r="13" spans="1:11" hidden="1">
      <c r="A13" s="430" t="s">
        <v>230</v>
      </c>
      <c r="B13" s="2" t="s">
        <v>3</v>
      </c>
      <c r="C13" s="3">
        <v>0</v>
      </c>
      <c r="D13" s="3"/>
      <c r="E13" s="86">
        <f t="shared" ref="E13" si="0">D13-C13</f>
        <v>0</v>
      </c>
      <c r="F13" s="22" t="e">
        <f t="shared" ref="F13" si="1">D13/C13*100</f>
        <v>#DIV/0!</v>
      </c>
      <c r="G13" s="829" t="s">
        <v>78</v>
      </c>
      <c r="H13" s="829"/>
      <c r="I13" s="829"/>
      <c r="J13" s="829"/>
    </row>
    <row r="14" spans="1:11" hidden="1">
      <c r="A14" s="430" t="s">
        <v>231</v>
      </c>
      <c r="B14" s="2" t="s">
        <v>3</v>
      </c>
      <c r="C14" s="2">
        <v>0</v>
      </c>
      <c r="D14" s="2">
        <v>0</v>
      </c>
      <c r="E14" s="86">
        <f t="shared" ref="E14:E16" si="2">D14-C14</f>
        <v>0</v>
      </c>
      <c r="F14" s="22" t="e">
        <f t="shared" ref="F14:F16" si="3">D14/C14*100</f>
        <v>#DIV/0!</v>
      </c>
      <c r="G14" s="829" t="s">
        <v>78</v>
      </c>
      <c r="H14" s="829"/>
      <c r="I14" s="829"/>
      <c r="J14" s="829"/>
    </row>
    <row r="15" spans="1:11" hidden="1">
      <c r="A15" s="430" t="s">
        <v>232</v>
      </c>
      <c r="B15" s="2" t="s">
        <v>3</v>
      </c>
      <c r="C15" s="2">
        <v>0</v>
      </c>
      <c r="D15" s="2">
        <v>0</v>
      </c>
      <c r="E15" s="86">
        <f t="shared" si="2"/>
        <v>0</v>
      </c>
      <c r="F15" s="22" t="e">
        <f t="shared" si="3"/>
        <v>#DIV/0!</v>
      </c>
      <c r="G15" s="829" t="s">
        <v>78</v>
      </c>
      <c r="H15" s="829"/>
      <c r="I15" s="829"/>
      <c r="J15" s="829"/>
    </row>
    <row r="16" spans="1:11" ht="25.5" hidden="1">
      <c r="A16" s="430" t="s">
        <v>233</v>
      </c>
      <c r="B16" s="2" t="s">
        <v>3</v>
      </c>
      <c r="C16" s="2">
        <v>0</v>
      </c>
      <c r="D16" s="2">
        <v>0</v>
      </c>
      <c r="E16" s="86">
        <f t="shared" si="2"/>
        <v>0</v>
      </c>
      <c r="F16" s="22" t="e">
        <f t="shared" si="3"/>
        <v>#DIV/0!</v>
      </c>
      <c r="G16" s="829" t="s">
        <v>78</v>
      </c>
      <c r="H16" s="829"/>
      <c r="I16" s="829"/>
      <c r="J16" s="829"/>
    </row>
    <row r="17" spans="1:12" hidden="1">
      <c r="A17" s="430" t="s">
        <v>451</v>
      </c>
      <c r="B17" s="2" t="s">
        <v>3</v>
      </c>
      <c r="C17" s="2">
        <v>0</v>
      </c>
      <c r="D17" s="2">
        <v>0</v>
      </c>
      <c r="E17" s="86">
        <f>D17-C17</f>
        <v>0</v>
      </c>
      <c r="F17" s="22" t="e">
        <f>D17/C17*100</f>
        <v>#DIV/0!</v>
      </c>
      <c r="G17" s="829" t="s">
        <v>78</v>
      </c>
      <c r="H17" s="829"/>
      <c r="I17" s="829"/>
      <c r="J17" s="829"/>
    </row>
    <row r="18" spans="1:12" hidden="1">
      <c r="A18" s="430" t="s">
        <v>234</v>
      </c>
      <c r="B18" s="2" t="s">
        <v>3</v>
      </c>
      <c r="C18" s="2">
        <v>0</v>
      </c>
      <c r="D18" s="2">
        <v>0</v>
      </c>
      <c r="E18" s="86">
        <f t="shared" ref="E18" si="4">D18-C18</f>
        <v>0</v>
      </c>
      <c r="F18" s="22" t="e">
        <f t="shared" ref="F18" si="5">D18/C18*100</f>
        <v>#DIV/0!</v>
      </c>
      <c r="G18" s="829" t="s">
        <v>78</v>
      </c>
      <c r="H18" s="829"/>
      <c r="I18" s="829"/>
      <c r="J18" s="829"/>
    </row>
    <row r="19" spans="1:12" ht="25.5" hidden="1">
      <c r="A19" s="430" t="s">
        <v>452</v>
      </c>
      <c r="B19" s="2" t="s">
        <v>3</v>
      </c>
      <c r="C19" s="2">
        <v>0</v>
      </c>
      <c r="D19" s="2">
        <v>0</v>
      </c>
      <c r="E19" s="86">
        <f t="shared" ref="E19:E23" si="6">D19-C19</f>
        <v>0</v>
      </c>
      <c r="F19" s="22" t="e">
        <f t="shared" ref="F19:F23" si="7">D19/C19*100</f>
        <v>#DIV/0!</v>
      </c>
      <c r="G19" s="829" t="s">
        <v>78</v>
      </c>
      <c r="H19" s="829"/>
      <c r="I19" s="829"/>
      <c r="J19" s="829"/>
    </row>
    <row r="20" spans="1:12" ht="14.25" customHeight="1">
      <c r="A20" s="430" t="s">
        <v>296</v>
      </c>
      <c r="B20" s="2" t="s">
        <v>3</v>
      </c>
      <c r="C20" s="345">
        <v>10800</v>
      </c>
      <c r="D20" s="345">
        <v>10800</v>
      </c>
      <c r="E20" s="86">
        <f t="shared" si="6"/>
        <v>0</v>
      </c>
      <c r="F20" s="22">
        <f t="shared" si="7"/>
        <v>100</v>
      </c>
      <c r="G20" s="829" t="s">
        <v>78</v>
      </c>
      <c r="H20" s="829"/>
      <c r="I20" s="829"/>
      <c r="J20" s="829"/>
    </row>
    <row r="21" spans="1:12">
      <c r="A21" s="430" t="s">
        <v>453</v>
      </c>
      <c r="B21" s="2" t="s">
        <v>3</v>
      </c>
      <c r="C21" s="345">
        <v>3000</v>
      </c>
      <c r="D21" s="345">
        <v>3000</v>
      </c>
      <c r="E21" s="86">
        <f t="shared" si="6"/>
        <v>0</v>
      </c>
      <c r="F21" s="22">
        <f t="shared" si="7"/>
        <v>100</v>
      </c>
      <c r="G21" s="829" t="s">
        <v>78</v>
      </c>
      <c r="H21" s="829"/>
      <c r="I21" s="829"/>
      <c r="J21" s="829"/>
    </row>
    <row r="22" spans="1:12" ht="42" customHeight="1">
      <c r="A22" s="430" t="s">
        <v>297</v>
      </c>
      <c r="B22" s="2" t="s">
        <v>3</v>
      </c>
      <c r="C22" s="345">
        <v>99214.171000000002</v>
      </c>
      <c r="D22" s="345">
        <v>29764.27</v>
      </c>
      <c r="E22" s="86">
        <f t="shared" si="6"/>
        <v>-69449.900999999998</v>
      </c>
      <c r="F22" s="22">
        <f t="shared" si="7"/>
        <v>30.000018848113946</v>
      </c>
      <c r="G22" s="829" t="s">
        <v>300</v>
      </c>
      <c r="H22" s="829"/>
      <c r="I22" s="829"/>
      <c r="J22" s="829"/>
    </row>
    <row r="23" spans="1:12" ht="25.5">
      <c r="A23" s="430" t="s">
        <v>298</v>
      </c>
      <c r="B23" s="2" t="s">
        <v>3</v>
      </c>
      <c r="C23" s="345">
        <v>208914</v>
      </c>
      <c r="D23" s="345">
        <v>208900</v>
      </c>
      <c r="E23" s="86">
        <f t="shared" si="6"/>
        <v>-14</v>
      </c>
      <c r="F23" s="22">
        <f t="shared" si="7"/>
        <v>99.993298677924898</v>
      </c>
      <c r="G23" s="829" t="s">
        <v>299</v>
      </c>
      <c r="H23" s="829"/>
      <c r="I23" s="829"/>
      <c r="J23" s="829"/>
    </row>
    <row r="24" spans="1:12" ht="31.15" customHeight="1">
      <c r="A24" s="50" t="s">
        <v>6</v>
      </c>
      <c r="B24" s="294" t="s">
        <v>3</v>
      </c>
      <c r="C24" s="20">
        <f>SUM(C13:C23)</f>
        <v>321928.17099999997</v>
      </c>
      <c r="D24" s="20">
        <f>SUM(D14:D23)</f>
        <v>252464.27000000002</v>
      </c>
      <c r="E24" s="20">
        <f>C24-D24</f>
        <v>69463.900999999954</v>
      </c>
      <c r="F24" s="20">
        <f>D24/C24*100</f>
        <v>78.422546624538811</v>
      </c>
      <c r="G24" s="855" t="s">
        <v>151</v>
      </c>
      <c r="H24" s="856"/>
      <c r="I24" s="856"/>
      <c r="J24" s="857"/>
      <c r="L24" s="691"/>
    </row>
    <row r="25" spans="1:12">
      <c r="A25" s="114"/>
      <c r="B25" s="110"/>
      <c r="C25" s="111"/>
      <c r="D25" s="112"/>
      <c r="E25" s="110"/>
      <c r="F25" s="110"/>
      <c r="G25" s="110"/>
      <c r="H25" s="108"/>
      <c r="I25" s="108"/>
      <c r="J25" s="108"/>
    </row>
    <row r="26" spans="1:12" ht="38.25">
      <c r="A26" s="50" t="s">
        <v>2</v>
      </c>
      <c r="B26" s="338" t="s">
        <v>1</v>
      </c>
      <c r="C26" s="337" t="s">
        <v>69</v>
      </c>
      <c r="D26" s="337" t="s">
        <v>70</v>
      </c>
      <c r="E26" s="337" t="s">
        <v>71</v>
      </c>
      <c r="F26" s="337" t="s">
        <v>72</v>
      </c>
      <c r="G26" s="797" t="s">
        <v>94</v>
      </c>
      <c r="H26" s="797"/>
      <c r="I26" s="797"/>
      <c r="J26" s="797"/>
    </row>
    <row r="27" spans="1:12" hidden="1">
      <c r="A27" s="430" t="s">
        <v>230</v>
      </c>
      <c r="B27" s="2" t="s">
        <v>165</v>
      </c>
      <c r="C27" s="431">
        <v>0</v>
      </c>
      <c r="D27" s="431">
        <v>0</v>
      </c>
      <c r="E27" s="468">
        <f>D27-C27</f>
        <v>0</v>
      </c>
      <c r="F27" s="468" t="e">
        <f>D27/C27*100</f>
        <v>#DIV/0!</v>
      </c>
      <c r="G27" s="825"/>
      <c r="H27" s="826"/>
      <c r="I27" s="826"/>
      <c r="J27" s="827"/>
    </row>
    <row r="28" spans="1:12" hidden="1">
      <c r="A28" s="430" t="s">
        <v>231</v>
      </c>
      <c r="B28" s="2" t="s">
        <v>165</v>
      </c>
      <c r="C28" s="431">
        <v>0</v>
      </c>
      <c r="D28" s="431">
        <v>0</v>
      </c>
      <c r="E28" s="468">
        <f>D28-C28</f>
        <v>0</v>
      </c>
      <c r="F28" s="468" t="e">
        <f>D28/C28*100</f>
        <v>#DIV/0!</v>
      </c>
      <c r="G28" s="829" t="s">
        <v>78</v>
      </c>
      <c r="H28" s="829"/>
      <c r="I28" s="829"/>
      <c r="J28" s="829"/>
    </row>
    <row r="29" spans="1:12" hidden="1">
      <c r="A29" s="430" t="s">
        <v>232</v>
      </c>
      <c r="B29" s="2" t="s">
        <v>165</v>
      </c>
      <c r="C29" s="2">
        <v>0</v>
      </c>
      <c r="D29" s="2">
        <v>0</v>
      </c>
      <c r="E29" s="468">
        <f t="shared" ref="E29" si="8">D29-C29</f>
        <v>0</v>
      </c>
      <c r="F29" s="468" t="e">
        <f t="shared" ref="F29" si="9">D29/C29*100</f>
        <v>#DIV/0!</v>
      </c>
      <c r="G29" s="829" t="s">
        <v>78</v>
      </c>
      <c r="H29" s="829"/>
      <c r="I29" s="829"/>
      <c r="J29" s="829"/>
    </row>
    <row r="30" spans="1:12" ht="25.5" hidden="1">
      <c r="A30" s="430" t="s">
        <v>233</v>
      </c>
      <c r="B30" s="2" t="s">
        <v>165</v>
      </c>
      <c r="C30" s="2">
        <v>0</v>
      </c>
      <c r="D30" s="2">
        <v>0</v>
      </c>
      <c r="E30" s="468">
        <f t="shared" ref="E30:E37" si="10">D30-C30</f>
        <v>0</v>
      </c>
      <c r="F30" s="468" t="e">
        <f t="shared" ref="F30:F37" si="11">D30/C30*100</f>
        <v>#DIV/0!</v>
      </c>
      <c r="G30" s="829" t="s">
        <v>78</v>
      </c>
      <c r="H30" s="829"/>
      <c r="I30" s="829"/>
      <c r="J30" s="829"/>
    </row>
    <row r="31" spans="1:12" hidden="1">
      <c r="A31" s="430" t="s">
        <v>451</v>
      </c>
      <c r="B31" s="2" t="s">
        <v>165</v>
      </c>
      <c r="C31" s="2">
        <v>0</v>
      </c>
      <c r="D31" s="2">
        <v>0</v>
      </c>
      <c r="E31" s="468">
        <f t="shared" si="10"/>
        <v>0</v>
      </c>
      <c r="F31" s="468" t="e">
        <f t="shared" si="11"/>
        <v>#DIV/0!</v>
      </c>
      <c r="G31" s="829" t="s">
        <v>78</v>
      </c>
      <c r="H31" s="829"/>
      <c r="I31" s="829"/>
      <c r="J31" s="829"/>
    </row>
    <row r="32" spans="1:12" hidden="1">
      <c r="A32" s="430" t="s">
        <v>234</v>
      </c>
      <c r="B32" s="2" t="s">
        <v>165</v>
      </c>
      <c r="C32" s="2">
        <v>0</v>
      </c>
      <c r="D32" s="2">
        <v>0</v>
      </c>
      <c r="E32" s="468">
        <f t="shared" si="10"/>
        <v>0</v>
      </c>
      <c r="F32" s="468" t="e">
        <f t="shared" si="11"/>
        <v>#DIV/0!</v>
      </c>
      <c r="G32" s="829" t="s">
        <v>78</v>
      </c>
      <c r="H32" s="829"/>
      <c r="I32" s="829"/>
      <c r="J32" s="829"/>
    </row>
    <row r="33" spans="1:10" ht="25.5" hidden="1">
      <c r="A33" s="430" t="s">
        <v>452</v>
      </c>
      <c r="B33" s="2" t="s">
        <v>165</v>
      </c>
      <c r="C33" s="2">
        <v>0</v>
      </c>
      <c r="D33" s="2">
        <v>0</v>
      </c>
      <c r="E33" s="468">
        <f t="shared" si="10"/>
        <v>0</v>
      </c>
      <c r="F33" s="468" t="e">
        <f t="shared" si="11"/>
        <v>#DIV/0!</v>
      </c>
      <c r="G33" s="829" t="s">
        <v>78</v>
      </c>
      <c r="H33" s="829"/>
      <c r="I33" s="829"/>
      <c r="J33" s="829"/>
    </row>
    <row r="34" spans="1:10">
      <c r="A34" s="430" t="s">
        <v>296</v>
      </c>
      <c r="B34" s="2" t="s">
        <v>165</v>
      </c>
      <c r="C34" s="2">
        <v>1</v>
      </c>
      <c r="D34" s="2">
        <v>1</v>
      </c>
      <c r="E34" s="468">
        <f t="shared" si="10"/>
        <v>0</v>
      </c>
      <c r="F34" s="468">
        <f t="shared" si="11"/>
        <v>100</v>
      </c>
      <c r="G34" s="829" t="s">
        <v>78</v>
      </c>
      <c r="H34" s="829"/>
      <c r="I34" s="829"/>
      <c r="J34" s="829"/>
    </row>
    <row r="35" spans="1:10">
      <c r="A35" s="430" t="s">
        <v>453</v>
      </c>
      <c r="B35" s="2" t="s">
        <v>165</v>
      </c>
      <c r="C35" s="2">
        <v>2</v>
      </c>
      <c r="D35" s="2">
        <v>2</v>
      </c>
      <c r="E35" s="468">
        <f t="shared" si="10"/>
        <v>0</v>
      </c>
      <c r="F35" s="468">
        <f t="shared" si="11"/>
        <v>100</v>
      </c>
      <c r="G35" s="829" t="s">
        <v>78</v>
      </c>
      <c r="H35" s="829"/>
      <c r="I35" s="829"/>
      <c r="J35" s="829"/>
    </row>
    <row r="36" spans="1:10" ht="39" customHeight="1">
      <c r="A36" s="430" t="s">
        <v>297</v>
      </c>
      <c r="B36" s="2" t="s">
        <v>165</v>
      </c>
      <c r="C36" s="2">
        <v>1</v>
      </c>
      <c r="D36" s="2">
        <v>0</v>
      </c>
      <c r="E36" s="468">
        <f t="shared" si="10"/>
        <v>-1</v>
      </c>
      <c r="F36" s="468">
        <f t="shared" si="11"/>
        <v>0</v>
      </c>
      <c r="G36" s="829" t="s">
        <v>78</v>
      </c>
      <c r="H36" s="829"/>
      <c r="I36" s="829"/>
      <c r="J36" s="829"/>
    </row>
    <row r="37" spans="1:10" ht="25.5">
      <c r="A37" s="430" t="s">
        <v>298</v>
      </c>
      <c r="B37" s="2" t="s">
        <v>165</v>
      </c>
      <c r="C37" s="2">
        <v>4296</v>
      </c>
      <c r="D37" s="2">
        <v>4296</v>
      </c>
      <c r="E37" s="468">
        <f t="shared" si="10"/>
        <v>0</v>
      </c>
      <c r="F37" s="468">
        <f t="shared" si="11"/>
        <v>100</v>
      </c>
      <c r="G37" s="829" t="s">
        <v>78</v>
      </c>
      <c r="H37" s="829"/>
      <c r="I37" s="829"/>
      <c r="J37" s="829"/>
    </row>
    <row r="38" spans="1:10" s="453" customFormat="1" ht="27.75" customHeight="1">
      <c r="A38" s="50" t="s">
        <v>6</v>
      </c>
      <c r="B38" s="544" t="s">
        <v>165</v>
      </c>
      <c r="C38" s="20">
        <f>SUM(C28:C37)</f>
        <v>4300</v>
      </c>
      <c r="D38" s="20">
        <f>SUM(D28:D37)</f>
        <v>4299</v>
      </c>
      <c r="E38" s="20">
        <v>-1</v>
      </c>
      <c r="F38" s="20">
        <f>D38/C38*100</f>
        <v>99.976744186046503</v>
      </c>
      <c r="G38" s="855" t="s">
        <v>151</v>
      </c>
      <c r="H38" s="856"/>
      <c r="I38" s="856"/>
      <c r="J38" s="857"/>
    </row>
    <row r="39" spans="1:10">
      <c r="A39" s="543"/>
      <c r="B39" s="519"/>
      <c r="C39" s="519"/>
      <c r="D39" s="519"/>
      <c r="E39" s="127"/>
      <c r="F39" s="127"/>
      <c r="G39" s="127"/>
      <c r="H39" s="127"/>
      <c r="I39" s="127"/>
      <c r="J39" s="127"/>
    </row>
    <row r="40" spans="1:10">
      <c r="A40" s="108"/>
      <c r="B40" s="108"/>
      <c r="C40" s="108"/>
      <c r="D40" s="108"/>
      <c r="E40" s="108"/>
      <c r="F40" s="108"/>
      <c r="G40" s="108"/>
      <c r="H40" s="108"/>
      <c r="I40" s="108"/>
      <c r="J40" s="108"/>
    </row>
    <row r="41" spans="1:10" s="39" customFormat="1" ht="27" customHeight="1">
      <c r="A41" s="735" t="s">
        <v>410</v>
      </c>
      <c r="B41" s="735"/>
      <c r="C41" s="735"/>
      <c r="D41" s="735"/>
      <c r="E41" s="148"/>
      <c r="F41" s="148"/>
      <c r="G41" s="812" t="s">
        <v>219</v>
      </c>
      <c r="H41" s="812"/>
      <c r="I41" s="812"/>
      <c r="J41" s="812"/>
    </row>
    <row r="42" spans="1:10" s="39" customFormat="1" ht="15">
      <c r="A42" s="455"/>
      <c r="B42" s="455"/>
      <c r="C42" s="455"/>
      <c r="D42" s="455"/>
      <c r="E42" s="148"/>
      <c r="F42" s="148"/>
      <c r="G42" s="456"/>
    </row>
    <row r="43" spans="1:10" s="39" customFormat="1">
      <c r="A43" s="735" t="s">
        <v>409</v>
      </c>
      <c r="B43" s="735"/>
      <c r="C43" s="735"/>
      <c r="D43" s="735"/>
      <c r="E43" s="40"/>
      <c r="F43" s="40"/>
      <c r="G43" s="813" t="s">
        <v>295</v>
      </c>
      <c r="H43" s="813"/>
      <c r="I43" s="813"/>
      <c r="J43" s="813"/>
    </row>
  </sheetData>
  <mergeCells count="39">
    <mergeCell ref="A7:J7"/>
    <mergeCell ref="A8:J8"/>
    <mergeCell ref="A9:J9"/>
    <mergeCell ref="A10:J10"/>
    <mergeCell ref="G12:J12"/>
    <mergeCell ref="A1:J1"/>
    <mergeCell ref="A3:J3"/>
    <mergeCell ref="A5:J5"/>
    <mergeCell ref="A6:J6"/>
    <mergeCell ref="A2:H2"/>
    <mergeCell ref="A43:D43"/>
    <mergeCell ref="G14:J14"/>
    <mergeCell ref="G15:J15"/>
    <mergeCell ref="G16:J16"/>
    <mergeCell ref="G29:J29"/>
    <mergeCell ref="G28:J28"/>
    <mergeCell ref="A41:D41"/>
    <mergeCell ref="G18:J18"/>
    <mergeCell ref="G41:J41"/>
    <mergeCell ref="G43:J43"/>
    <mergeCell ref="G24:J24"/>
    <mergeCell ref="G26:J26"/>
    <mergeCell ref="G17:J17"/>
    <mergeCell ref="G19:J19"/>
    <mergeCell ref="G20:J20"/>
    <mergeCell ref="G21:J21"/>
    <mergeCell ref="G27:J27"/>
    <mergeCell ref="G13:J13"/>
    <mergeCell ref="G38:J38"/>
    <mergeCell ref="G35:J35"/>
    <mergeCell ref="G36:J36"/>
    <mergeCell ref="G37:J37"/>
    <mergeCell ref="G30:J30"/>
    <mergeCell ref="G31:J31"/>
    <mergeCell ref="G32:J32"/>
    <mergeCell ref="G33:J33"/>
    <mergeCell ref="G34:J34"/>
    <mergeCell ref="G22:J22"/>
    <mergeCell ref="G23:J23"/>
  </mergeCells>
  <pageMargins left="0.51181102362204722" right="0.51181102362204722" top="0.55118110236220474" bottom="0.35433070866141736" header="0.31496062992125984" footer="0.31496062992125984"/>
  <pageSetup paperSize="9" scale="89" orientation="landscape" verticalDpi="0" r:id="rId1"/>
</worksheet>
</file>

<file path=xl/worksheets/sheet17.xml><?xml version="1.0" encoding="utf-8"?>
<worksheet xmlns="http://schemas.openxmlformats.org/spreadsheetml/2006/main" xmlns:r="http://schemas.openxmlformats.org/officeDocument/2006/relationships">
  <sheetPr>
    <tabColor rgb="FFFFFF00"/>
    <pageSetUpPr fitToPage="1"/>
  </sheetPr>
  <dimension ref="A1:L57"/>
  <sheetViews>
    <sheetView view="pageBreakPreview" zoomScale="90" zoomScaleNormal="100" zoomScaleSheetLayoutView="90" workbookViewId="0">
      <selection activeCell="I12" sqref="I12"/>
    </sheetView>
  </sheetViews>
  <sheetFormatPr defaultColWidth="9.140625" defaultRowHeight="12.75"/>
  <cols>
    <col min="1" max="1" width="43.28515625" style="42" customWidth="1"/>
    <col min="2" max="2" width="10.7109375" style="42" customWidth="1"/>
    <col min="3" max="3" width="8.7109375" style="42" customWidth="1"/>
    <col min="4" max="4" width="8.28515625" style="42" customWidth="1"/>
    <col min="5" max="5" width="11.85546875" style="42" customWidth="1"/>
    <col min="6" max="6" width="12" style="42" customWidth="1"/>
    <col min="7" max="7" width="45.28515625" style="42" customWidth="1"/>
    <col min="8" max="8" width="15.42578125" style="42" customWidth="1"/>
    <col min="9" max="16384" width="9.140625" style="42"/>
  </cols>
  <sheetData>
    <row r="1" spans="1:12" s="39" customFormat="1" ht="40.5" customHeight="1">
      <c r="A1" s="732" t="s">
        <v>293</v>
      </c>
      <c r="B1" s="732"/>
      <c r="C1" s="732"/>
      <c r="D1" s="732"/>
      <c r="E1" s="732"/>
      <c r="F1" s="732"/>
      <c r="G1" s="732"/>
      <c r="H1" s="442"/>
      <c r="I1" s="442"/>
      <c r="J1" s="442"/>
      <c r="K1" s="442"/>
    </row>
    <row r="2" spans="1:12">
      <c r="A2" s="245"/>
      <c r="B2" s="245"/>
      <c r="C2" s="245"/>
      <c r="D2" s="245"/>
      <c r="E2" s="245"/>
      <c r="F2" s="245"/>
      <c r="G2" s="245"/>
      <c r="H2" s="250"/>
    </row>
    <row r="3" spans="1:12" s="39" customFormat="1" ht="12.75" customHeight="1">
      <c r="A3" s="740" t="s">
        <v>254</v>
      </c>
      <c r="B3" s="740"/>
      <c r="C3" s="740"/>
      <c r="D3" s="740"/>
      <c r="E3" s="740"/>
      <c r="F3" s="740"/>
      <c r="G3" s="740"/>
      <c r="H3" s="740"/>
      <c r="I3" s="177"/>
      <c r="J3" s="177"/>
      <c r="K3" s="177"/>
    </row>
    <row r="4" spans="1:12">
      <c r="A4" s="749" t="s">
        <v>129</v>
      </c>
      <c r="B4" s="749"/>
      <c r="C4" s="749"/>
      <c r="D4" s="749"/>
      <c r="E4" s="749"/>
      <c r="F4" s="749"/>
      <c r="G4" s="749"/>
      <c r="H4" s="217"/>
    </row>
    <row r="5" spans="1:12">
      <c r="A5" s="40" t="s">
        <v>4</v>
      </c>
      <c r="B5" s="41"/>
      <c r="C5" s="41"/>
      <c r="D5" s="41"/>
      <c r="E5" s="41"/>
      <c r="F5" s="41"/>
      <c r="G5" s="41"/>
    </row>
    <row r="6" spans="1:12">
      <c r="A6" s="750" t="s">
        <v>85</v>
      </c>
      <c r="B6" s="750"/>
      <c r="C6" s="750"/>
      <c r="D6" s="750"/>
      <c r="E6" s="750"/>
      <c r="F6" s="750"/>
      <c r="G6" s="750"/>
    </row>
    <row r="7" spans="1:12">
      <c r="A7" s="789" t="s">
        <v>86</v>
      </c>
      <c r="B7" s="789"/>
      <c r="C7" s="789"/>
      <c r="D7" s="789"/>
      <c r="E7" s="789"/>
      <c r="F7" s="789"/>
      <c r="G7" s="789"/>
    </row>
    <row r="8" spans="1:12">
      <c r="A8" s="750" t="s">
        <v>87</v>
      </c>
      <c r="B8" s="750"/>
      <c r="C8" s="750"/>
      <c r="D8" s="750"/>
      <c r="E8" s="750"/>
      <c r="F8" s="750"/>
      <c r="G8" s="750"/>
    </row>
    <row r="9" spans="1:12">
      <c r="A9" s="40" t="s">
        <v>88</v>
      </c>
      <c r="B9" s="41"/>
      <c r="C9" s="41"/>
      <c r="D9" s="41"/>
      <c r="E9" s="41"/>
      <c r="F9" s="41"/>
      <c r="G9" s="41"/>
    </row>
    <row r="10" spans="1:12" ht="37.5" customHeight="1">
      <c r="A10" s="742" t="s">
        <v>203</v>
      </c>
      <c r="B10" s="742"/>
      <c r="C10" s="742"/>
      <c r="D10" s="742"/>
      <c r="E10" s="742"/>
      <c r="F10" s="742"/>
      <c r="G10" s="742"/>
      <c r="H10" s="250"/>
      <c r="I10" s="250"/>
      <c r="J10" s="250"/>
      <c r="K10" s="250"/>
      <c r="L10" s="250"/>
    </row>
    <row r="11" spans="1:12" ht="37.5" customHeight="1">
      <c r="A11" s="790" t="s">
        <v>160</v>
      </c>
      <c r="B11" s="790"/>
      <c r="C11" s="790"/>
      <c r="D11" s="790"/>
      <c r="E11" s="790"/>
      <c r="F11" s="790"/>
      <c r="G11" s="790"/>
      <c r="H11" s="250"/>
      <c r="I11" s="61"/>
      <c r="J11" s="61"/>
      <c r="K11" s="61"/>
      <c r="L11" s="61"/>
    </row>
    <row r="12" spans="1:12" ht="43.5" customHeight="1">
      <c r="A12" s="74" t="s">
        <v>5</v>
      </c>
      <c r="B12" s="74" t="s">
        <v>1</v>
      </c>
      <c r="C12" s="244" t="s">
        <v>69</v>
      </c>
      <c r="D12" s="244" t="s">
        <v>70</v>
      </c>
      <c r="E12" s="244" t="s">
        <v>71</v>
      </c>
      <c r="F12" s="244" t="s">
        <v>72</v>
      </c>
      <c r="G12" s="244" t="s">
        <v>73</v>
      </c>
    </row>
    <row r="13" spans="1:12" ht="36.75" customHeight="1">
      <c r="A13" s="65" t="s">
        <v>130</v>
      </c>
      <c r="B13" s="251" t="s">
        <v>28</v>
      </c>
      <c r="C13" s="317">
        <f>C28+C37</f>
        <v>96224</v>
      </c>
      <c r="D13" s="317">
        <f>D28+D37</f>
        <v>96223.638999999996</v>
      </c>
      <c r="E13" s="79">
        <f>D13-C13</f>
        <v>-0.36100000000442378</v>
      </c>
      <c r="F13" s="79">
        <f>D13/C13*100</f>
        <v>99.999624833721313</v>
      </c>
      <c r="G13" s="188" t="s">
        <v>227</v>
      </c>
    </row>
    <row r="14" spans="1:12" ht="26.25" customHeight="1">
      <c r="A14" s="286" t="s">
        <v>6</v>
      </c>
      <c r="B14" s="63" t="s">
        <v>28</v>
      </c>
      <c r="C14" s="692">
        <f>C13</f>
        <v>96224</v>
      </c>
      <c r="D14" s="692">
        <f>D13</f>
        <v>96223.638999999996</v>
      </c>
      <c r="E14" s="80">
        <f>D14-C14</f>
        <v>-0.36100000000442378</v>
      </c>
      <c r="F14" s="80">
        <f>D14/C14*100</f>
        <v>99.999624833721313</v>
      </c>
      <c r="G14" s="289" t="s">
        <v>227</v>
      </c>
    </row>
    <row r="15" spans="1:12">
      <c r="A15" s="165" t="s">
        <v>81</v>
      </c>
      <c r="B15" s="63"/>
      <c r="C15" s="74"/>
      <c r="D15" s="74"/>
      <c r="E15" s="74"/>
      <c r="F15" s="74"/>
      <c r="G15" s="74"/>
    </row>
    <row r="16" spans="1:12" ht="81.599999999999994" customHeight="1">
      <c r="A16" s="65" t="s">
        <v>455</v>
      </c>
      <c r="B16" s="260" t="s">
        <v>11</v>
      </c>
      <c r="C16" s="31">
        <v>50</v>
      </c>
      <c r="D16" s="254">
        <v>311</v>
      </c>
      <c r="E16" s="254">
        <f>D16-C16</f>
        <v>261</v>
      </c>
      <c r="F16" s="86">
        <f>D16/C16*100</f>
        <v>622</v>
      </c>
      <c r="G16" s="20" t="s">
        <v>74</v>
      </c>
    </row>
    <row r="17" spans="1:8">
      <c r="A17" s="60"/>
      <c r="B17" s="517"/>
      <c r="C17" s="127"/>
      <c r="D17" s="125"/>
      <c r="E17" s="125"/>
      <c r="F17" s="435"/>
      <c r="G17" s="21"/>
    </row>
    <row r="18" spans="1:8">
      <c r="A18" s="57" t="s">
        <v>68</v>
      </c>
      <c r="B18" s="252"/>
      <c r="C18" s="59"/>
      <c r="D18" s="59"/>
      <c r="E18" s="59"/>
      <c r="F18" s="59"/>
      <c r="G18" s="59"/>
    </row>
    <row r="19" spans="1:8">
      <c r="A19" s="40" t="s">
        <v>10</v>
      </c>
      <c r="B19" s="252"/>
      <c r="C19" s="59"/>
      <c r="D19" s="59"/>
      <c r="E19" s="59"/>
      <c r="F19" s="59"/>
      <c r="G19" s="59"/>
    </row>
    <row r="20" spans="1:8" ht="12.75" customHeight="1">
      <c r="A20" s="738" t="s">
        <v>22</v>
      </c>
      <c r="B20" s="738"/>
      <c r="C20" s="738"/>
      <c r="D20" s="738"/>
      <c r="E20" s="738"/>
      <c r="F20" s="738"/>
      <c r="G20" s="738"/>
    </row>
    <row r="21" spans="1:8" ht="12" customHeight="1">
      <c r="A21" s="60" t="s">
        <v>7</v>
      </c>
      <c r="B21" s="252"/>
      <c r="C21" s="59"/>
      <c r="D21" s="59"/>
      <c r="E21" s="59"/>
      <c r="F21" s="59"/>
      <c r="G21" s="59"/>
    </row>
    <row r="22" spans="1:8" ht="12.75" customHeight="1">
      <c r="A22" s="859" t="s">
        <v>51</v>
      </c>
      <c r="B22" s="859"/>
      <c r="C22" s="859"/>
      <c r="D22" s="859"/>
      <c r="E22" s="859"/>
      <c r="F22" s="859"/>
      <c r="G22" s="859"/>
      <c r="H22" s="247"/>
    </row>
    <row r="23" spans="1:8" ht="3.75" customHeight="1">
      <c r="A23" s="58"/>
      <c r="B23" s="252"/>
      <c r="C23" s="59"/>
      <c r="D23" s="59"/>
      <c r="E23" s="59"/>
      <c r="F23" s="59"/>
      <c r="G23" s="59"/>
    </row>
    <row r="24" spans="1:8" ht="42.75" customHeight="1">
      <c r="A24" s="74" t="s">
        <v>2</v>
      </c>
      <c r="B24" s="74" t="s">
        <v>1</v>
      </c>
      <c r="C24" s="244" t="s">
        <v>69</v>
      </c>
      <c r="D24" s="244" t="s">
        <v>70</v>
      </c>
      <c r="E24" s="244" t="s">
        <v>71</v>
      </c>
      <c r="F24" s="244" t="s">
        <v>72</v>
      </c>
      <c r="G24" s="244" t="s">
        <v>73</v>
      </c>
    </row>
    <row r="25" spans="1:8" ht="50.25" customHeight="1">
      <c r="A25" s="55" t="s">
        <v>131</v>
      </c>
      <c r="B25" s="251" t="s">
        <v>31</v>
      </c>
      <c r="C25" s="31">
        <v>50</v>
      </c>
      <c r="D25" s="254">
        <v>311</v>
      </c>
      <c r="E25" s="254">
        <f>D25-C25</f>
        <v>261</v>
      </c>
      <c r="F25" s="86">
        <f>D25/C25*100</f>
        <v>622</v>
      </c>
      <c r="G25" s="22" t="s">
        <v>456</v>
      </c>
    </row>
    <row r="26" spans="1:8" s="39" customFormat="1" ht="29.25" customHeight="1">
      <c r="A26" s="73" t="s">
        <v>370</v>
      </c>
      <c r="B26" s="31" t="s">
        <v>67</v>
      </c>
      <c r="C26" s="31">
        <v>36</v>
      </c>
      <c r="D26" s="31">
        <v>32</v>
      </c>
      <c r="E26" s="254">
        <f>D26-C26</f>
        <v>-4</v>
      </c>
      <c r="F26" s="86">
        <f>D26/C26*100</f>
        <v>88.888888888888886</v>
      </c>
      <c r="G26" s="681" t="s">
        <v>454</v>
      </c>
    </row>
    <row r="27" spans="1:8" ht="41.25" customHeight="1">
      <c r="A27" s="84" t="s">
        <v>32</v>
      </c>
      <c r="B27" s="74" t="s">
        <v>1</v>
      </c>
      <c r="C27" s="244" t="s">
        <v>69</v>
      </c>
      <c r="D27" s="244" t="s">
        <v>70</v>
      </c>
      <c r="E27" s="244" t="s">
        <v>71</v>
      </c>
      <c r="F27" s="244" t="s">
        <v>72</v>
      </c>
      <c r="G27" s="244" t="s">
        <v>73</v>
      </c>
    </row>
    <row r="28" spans="1:8" ht="37.5" customHeight="1">
      <c r="A28" s="55" t="s">
        <v>130</v>
      </c>
      <c r="B28" s="75" t="s">
        <v>33</v>
      </c>
      <c r="C28" s="693">
        <v>84032</v>
      </c>
      <c r="D28" s="693">
        <v>84031.638999999996</v>
      </c>
      <c r="E28" s="267">
        <f>D28-C28</f>
        <v>-0.36100000000442378</v>
      </c>
      <c r="F28" s="268">
        <f>D28/C28*100</f>
        <v>99.999570401751697</v>
      </c>
      <c r="G28" s="282" t="s">
        <v>137</v>
      </c>
      <c r="H28" s="148"/>
    </row>
    <row r="29" spans="1:8" ht="25.5">
      <c r="A29" s="263" t="s">
        <v>34</v>
      </c>
      <c r="B29" s="74" t="s">
        <v>33</v>
      </c>
      <c r="C29" s="692">
        <f>C28</f>
        <v>84032</v>
      </c>
      <c r="D29" s="692">
        <f>D28</f>
        <v>84031.638999999996</v>
      </c>
      <c r="E29" s="128">
        <f>D29-C29</f>
        <v>-0.36100000000442378</v>
      </c>
      <c r="F29" s="87">
        <f>D29/C29*100</f>
        <v>99.999570401751697</v>
      </c>
      <c r="G29" s="286" t="s">
        <v>137</v>
      </c>
    </row>
    <row r="30" spans="1:8">
      <c r="A30" s="499"/>
      <c r="B30" s="500"/>
      <c r="C30" s="501"/>
      <c r="D30" s="501"/>
      <c r="E30" s="504"/>
      <c r="F30" s="198"/>
      <c r="G30" s="205"/>
    </row>
    <row r="31" spans="1:8">
      <c r="A31" s="57" t="s">
        <v>37</v>
      </c>
      <c r="B31" s="493"/>
      <c r="C31" s="59"/>
      <c r="D31" s="59"/>
      <c r="E31" s="59"/>
      <c r="F31" s="59"/>
      <c r="G31" s="59"/>
      <c r="H31" s="59"/>
    </row>
    <row r="32" spans="1:8">
      <c r="A32" s="40" t="s">
        <v>10</v>
      </c>
      <c r="B32" s="493"/>
      <c r="C32" s="59"/>
      <c r="D32" s="59"/>
      <c r="E32" s="59"/>
      <c r="F32" s="59"/>
      <c r="G32" s="59"/>
      <c r="H32" s="59"/>
    </row>
    <row r="33" spans="1:12" ht="14.25" customHeight="1">
      <c r="A33" s="738" t="s">
        <v>22</v>
      </c>
      <c r="B33" s="738"/>
      <c r="C33" s="738"/>
      <c r="D33" s="738"/>
      <c r="E33" s="738"/>
      <c r="F33" s="738"/>
      <c r="G33" s="738"/>
      <c r="H33" s="738"/>
    </row>
    <row r="34" spans="1:12" ht="12" customHeight="1">
      <c r="A34" s="60" t="s">
        <v>7</v>
      </c>
      <c r="B34" s="493"/>
      <c r="C34" s="59"/>
      <c r="D34" s="59"/>
      <c r="E34" s="59"/>
      <c r="F34" s="59"/>
      <c r="G34" s="59"/>
      <c r="H34" s="59"/>
    </row>
    <row r="35" spans="1:12" ht="38.25" customHeight="1">
      <c r="A35" s="795" t="s">
        <v>277</v>
      </c>
      <c r="B35" s="795"/>
      <c r="C35" s="795"/>
      <c r="D35" s="795"/>
      <c r="E35" s="795"/>
      <c r="F35" s="795"/>
      <c r="G35" s="795"/>
      <c r="H35" s="61"/>
    </row>
    <row r="36" spans="1:12" ht="38.25">
      <c r="A36" s="74" t="s">
        <v>2</v>
      </c>
      <c r="B36" s="104" t="s">
        <v>221</v>
      </c>
      <c r="C36" s="491" t="s">
        <v>69</v>
      </c>
      <c r="D36" s="491" t="s">
        <v>70</v>
      </c>
      <c r="E36" s="491" t="s">
        <v>71</v>
      </c>
      <c r="F36" s="491" t="s">
        <v>72</v>
      </c>
      <c r="G36" s="104" t="s">
        <v>73</v>
      </c>
      <c r="H36" s="510"/>
      <c r="I36" s="510"/>
      <c r="J36" s="510"/>
      <c r="K36" s="510"/>
      <c r="L36" s="159"/>
    </row>
    <row r="37" spans="1:12" ht="25.5">
      <c r="A37" s="73" t="s">
        <v>457</v>
      </c>
      <c r="B37" s="73" t="s">
        <v>3</v>
      </c>
      <c r="C37" s="86">
        <v>12192</v>
      </c>
      <c r="D37" s="68">
        <v>12192</v>
      </c>
      <c r="E37" s="86">
        <f>D37-C37</f>
        <v>0</v>
      </c>
      <c r="F37" s="86">
        <f>D37/C37*100</f>
        <v>100</v>
      </c>
      <c r="G37" s="282" t="s">
        <v>137</v>
      </c>
      <c r="H37" s="511"/>
      <c r="I37" s="511"/>
      <c r="J37" s="511"/>
      <c r="K37" s="511"/>
      <c r="L37" s="159"/>
    </row>
    <row r="38" spans="1:12" s="453" customFormat="1" ht="24" customHeight="1">
      <c r="A38" s="492" t="s">
        <v>6</v>
      </c>
      <c r="B38" s="492" t="s">
        <v>3</v>
      </c>
      <c r="C38" s="87">
        <f>C37</f>
        <v>12192</v>
      </c>
      <c r="D38" s="69">
        <f>D37</f>
        <v>12192</v>
      </c>
      <c r="E38" s="87">
        <f>E37</f>
        <v>0</v>
      </c>
      <c r="F38" s="87">
        <f>D38/C38*100</f>
        <v>100</v>
      </c>
      <c r="G38" s="286" t="s">
        <v>137</v>
      </c>
      <c r="H38" s="205"/>
      <c r="I38" s="205"/>
      <c r="J38" s="205"/>
      <c r="K38" s="205"/>
      <c r="L38" s="512"/>
    </row>
    <row r="39" spans="1:12">
      <c r="A39" s="487" t="s">
        <v>280</v>
      </c>
      <c r="B39" s="494" t="s">
        <v>11</v>
      </c>
      <c r="C39" s="414">
        <v>36</v>
      </c>
      <c r="D39" s="414">
        <v>32</v>
      </c>
      <c r="E39" s="29">
        <f t="shared" ref="E39" si="0">D39-C39</f>
        <v>-4</v>
      </c>
      <c r="F39" s="68">
        <f>D39/C39*100</f>
        <v>88.888888888888886</v>
      </c>
      <c r="G39" s="681" t="s">
        <v>454</v>
      </c>
      <c r="H39" s="158"/>
      <c r="I39" s="158"/>
      <c r="J39" s="158"/>
      <c r="K39" s="158"/>
      <c r="L39" s="159"/>
    </row>
    <row r="40" spans="1:12">
      <c r="H40" s="159"/>
      <c r="I40" s="159"/>
      <c r="J40" s="159"/>
      <c r="K40" s="159"/>
      <c r="L40" s="159"/>
    </row>
    <row r="41" spans="1:12" ht="27" customHeight="1">
      <c r="A41" s="735" t="s">
        <v>410</v>
      </c>
      <c r="B41" s="735"/>
      <c r="C41" s="735"/>
      <c r="D41" s="735"/>
      <c r="E41" s="148"/>
      <c r="F41" s="148"/>
      <c r="G41" s="674" t="s">
        <v>219</v>
      </c>
      <c r="H41" s="205"/>
      <c r="I41" s="205"/>
      <c r="J41" s="205"/>
      <c r="K41" s="205"/>
    </row>
    <row r="42" spans="1:12">
      <c r="D42" s="173"/>
      <c r="E42" s="174"/>
      <c r="G42" s="470"/>
      <c r="H42" s="578"/>
    </row>
    <row r="43" spans="1:12" s="39" customFormat="1">
      <c r="A43" s="53" t="s">
        <v>476</v>
      </c>
      <c r="B43" s="42"/>
      <c r="C43" s="42"/>
      <c r="D43" s="42"/>
      <c r="E43" s="42"/>
      <c r="F43" s="42"/>
      <c r="G43" s="674" t="s">
        <v>335</v>
      </c>
      <c r="H43" s="205"/>
      <c r="I43" s="205"/>
      <c r="J43" s="205"/>
      <c r="K43" s="205"/>
    </row>
    <row r="44" spans="1:12" s="39" customFormat="1">
      <c r="A44" s="42"/>
      <c r="B44" s="42"/>
      <c r="C44" s="42"/>
      <c r="D44" s="42"/>
      <c r="E44" s="42"/>
      <c r="F44" s="42"/>
      <c r="G44" s="470"/>
      <c r="H44" s="42"/>
    </row>
    <row r="45" spans="1:12" s="39" customFormat="1" ht="16.5" customHeight="1">
      <c r="A45" s="735" t="s">
        <v>409</v>
      </c>
      <c r="B45" s="735"/>
      <c r="C45" s="735"/>
      <c r="D45" s="735"/>
      <c r="E45" s="40"/>
      <c r="F45" s="40"/>
      <c r="G45" s="675" t="s">
        <v>295</v>
      </c>
      <c r="H45" s="346"/>
      <c r="I45" s="346"/>
      <c r="J45" s="346"/>
      <c r="K45" s="346"/>
    </row>
    <row r="46" spans="1:12">
      <c r="A46" s="39"/>
      <c r="B46" s="39"/>
      <c r="C46" s="39"/>
      <c r="D46" s="39"/>
      <c r="E46" s="39"/>
      <c r="F46" s="39"/>
      <c r="G46" s="39"/>
      <c r="H46" s="61"/>
    </row>
    <row r="49" spans="8:8" ht="40.5" customHeight="1"/>
    <row r="51" spans="8:8" ht="40.5" customHeight="1"/>
    <row r="52" spans="8:8" ht="66" customHeight="1"/>
    <row r="53" spans="8:8" ht="18" customHeight="1">
      <c r="H53" s="148"/>
    </row>
    <row r="55" spans="8:8" ht="24.75" customHeight="1"/>
    <row r="57" spans="8:8" ht="32.25" customHeight="1"/>
  </sheetData>
  <mergeCells count="14">
    <mergeCell ref="A1:G1"/>
    <mergeCell ref="A4:G4"/>
    <mergeCell ref="A6:G6"/>
    <mergeCell ref="A7:G7"/>
    <mergeCell ref="A3:H3"/>
    <mergeCell ref="A41:D41"/>
    <mergeCell ref="A45:D45"/>
    <mergeCell ref="A8:G8"/>
    <mergeCell ref="A10:G10"/>
    <mergeCell ref="A11:G11"/>
    <mergeCell ref="A20:G20"/>
    <mergeCell ref="A22:G22"/>
    <mergeCell ref="A33:H33"/>
    <mergeCell ref="A35:G35"/>
  </mergeCells>
  <pageMargins left="0.70866141732283472" right="0.31496062992125984" top="0.55118110236220474" bottom="0.35433070866141736" header="0.31496062992125984" footer="0.31496062992125984"/>
  <pageSetup paperSize="9" scale="99" fitToHeight="2" orientation="landscape" r:id="rId1"/>
</worksheet>
</file>

<file path=xl/worksheets/sheet18.xml><?xml version="1.0" encoding="utf-8"?>
<worksheet xmlns="http://schemas.openxmlformats.org/spreadsheetml/2006/main" xmlns:r="http://schemas.openxmlformats.org/officeDocument/2006/relationships">
  <sheetPr>
    <tabColor rgb="FFFFFF00"/>
  </sheetPr>
  <dimension ref="A1:K47"/>
  <sheetViews>
    <sheetView view="pageBreakPreview" topLeftCell="A22" zoomScale="90" zoomScaleNormal="100" zoomScaleSheetLayoutView="90" workbookViewId="0">
      <selection activeCell="L27" sqref="L27"/>
    </sheetView>
  </sheetViews>
  <sheetFormatPr defaultRowHeight="12.75"/>
  <cols>
    <col min="1" max="1" width="36.28515625" customWidth="1"/>
    <col min="2" max="2" width="10.7109375" customWidth="1"/>
    <col min="3" max="3" width="9.42578125" customWidth="1"/>
    <col min="4" max="4" width="9.7109375" customWidth="1"/>
    <col min="5" max="5" width="11.85546875" customWidth="1"/>
    <col min="6" max="6" width="12.140625" customWidth="1"/>
    <col min="7" max="7" width="13" customWidth="1"/>
    <col min="11" max="11" width="11.140625" customWidth="1"/>
  </cols>
  <sheetData>
    <row r="1" spans="1:11" s="39" customFormat="1" ht="40.5" customHeight="1">
      <c r="A1" s="732" t="s">
        <v>293</v>
      </c>
      <c r="B1" s="732"/>
      <c r="C1" s="732"/>
      <c r="D1" s="732"/>
      <c r="E1" s="732"/>
      <c r="F1" s="732"/>
      <c r="G1" s="732"/>
      <c r="H1" s="732"/>
      <c r="I1" s="732"/>
      <c r="J1" s="732"/>
      <c r="K1" s="732"/>
    </row>
    <row r="2" spans="1:11" s="39" customFormat="1" ht="12.75" customHeight="1">
      <c r="A2" s="740" t="s">
        <v>254</v>
      </c>
      <c r="B2" s="740"/>
      <c r="C2" s="740"/>
      <c r="D2" s="740"/>
      <c r="E2" s="740"/>
      <c r="F2" s="740"/>
      <c r="G2" s="740"/>
      <c r="H2" s="740"/>
      <c r="I2" s="177"/>
      <c r="J2" s="177"/>
      <c r="K2" s="177"/>
    </row>
    <row r="3" spans="1:11">
      <c r="A3" s="871" t="s">
        <v>38</v>
      </c>
      <c r="B3" s="871"/>
      <c r="C3" s="871"/>
      <c r="D3" s="871"/>
      <c r="E3" s="871"/>
      <c r="F3" s="871"/>
      <c r="G3" s="871"/>
      <c r="H3" s="871"/>
      <c r="I3" s="871"/>
      <c r="J3" s="871"/>
      <c r="K3" s="871"/>
    </row>
    <row r="4" spans="1:11">
      <c r="A4" s="8" t="s">
        <v>4</v>
      </c>
      <c r="B4" s="9"/>
      <c r="C4" s="9"/>
      <c r="D4" s="9"/>
      <c r="E4" s="9"/>
      <c r="F4" s="9"/>
      <c r="G4" s="9"/>
    </row>
    <row r="5" spans="1:11">
      <c r="A5" s="796" t="s">
        <v>90</v>
      </c>
      <c r="B5" s="796"/>
      <c r="C5" s="796"/>
      <c r="D5" s="796"/>
      <c r="E5" s="796"/>
      <c r="F5" s="796"/>
      <c r="G5" s="796"/>
      <c r="H5" s="796"/>
      <c r="I5" s="796"/>
      <c r="J5" s="796"/>
      <c r="K5" s="796"/>
    </row>
    <row r="6" spans="1:11" ht="12" customHeight="1">
      <c r="A6" s="872" t="s">
        <v>91</v>
      </c>
      <c r="B6" s="872"/>
      <c r="C6" s="872"/>
      <c r="D6" s="872"/>
      <c r="E6" s="872"/>
      <c r="F6" s="872"/>
      <c r="G6" s="872"/>
      <c r="H6" s="872"/>
      <c r="I6" s="872"/>
      <c r="J6" s="872"/>
      <c r="K6" s="872"/>
    </row>
    <row r="7" spans="1:11">
      <c r="A7" s="796" t="s">
        <v>92</v>
      </c>
      <c r="B7" s="796"/>
      <c r="C7" s="796"/>
      <c r="D7" s="796"/>
      <c r="E7" s="796"/>
      <c r="F7" s="796"/>
      <c r="G7" s="796"/>
      <c r="H7" s="796"/>
      <c r="I7" s="796"/>
      <c r="J7" s="796"/>
      <c r="K7" s="796"/>
    </row>
    <row r="8" spans="1:11">
      <c r="A8" s="796" t="s">
        <v>93</v>
      </c>
      <c r="B8" s="796"/>
      <c r="C8" s="796"/>
      <c r="D8" s="796"/>
      <c r="E8" s="796"/>
      <c r="F8" s="796"/>
      <c r="G8" s="796"/>
      <c r="H8" s="796"/>
      <c r="I8" s="796"/>
      <c r="J8" s="796"/>
      <c r="K8" s="796"/>
    </row>
    <row r="9" spans="1:11" ht="17.45" customHeight="1">
      <c r="A9" s="792" t="s">
        <v>372</v>
      </c>
      <c r="B9" s="792"/>
      <c r="C9" s="792"/>
      <c r="D9" s="792"/>
      <c r="E9" s="792"/>
      <c r="F9" s="792"/>
      <c r="G9" s="792"/>
      <c r="H9" s="792"/>
      <c r="I9" s="792"/>
      <c r="J9" s="792"/>
      <c r="K9" s="792"/>
    </row>
    <row r="10" spans="1:11" ht="24.75" customHeight="1">
      <c r="A10" s="870" t="s">
        <v>161</v>
      </c>
      <c r="B10" s="870"/>
      <c r="C10" s="870"/>
      <c r="D10" s="870"/>
      <c r="E10" s="870"/>
      <c r="F10" s="870"/>
      <c r="G10" s="870"/>
      <c r="H10" s="870"/>
      <c r="I10" s="870"/>
      <c r="J10" s="870"/>
      <c r="K10" s="870"/>
    </row>
    <row r="11" spans="1:11">
      <c r="A11" s="18"/>
      <c r="B11" s="9"/>
      <c r="C11" s="9"/>
      <c r="D11" s="9"/>
      <c r="E11" s="9"/>
      <c r="F11" s="9"/>
      <c r="G11" s="9"/>
    </row>
    <row r="12" spans="1:11" s="83" customFormat="1" ht="42" customHeight="1">
      <c r="A12" s="103" t="s">
        <v>5</v>
      </c>
      <c r="B12" s="103" t="s">
        <v>1</v>
      </c>
      <c r="C12" s="496" t="s">
        <v>69</v>
      </c>
      <c r="D12" s="496" t="s">
        <v>70</v>
      </c>
      <c r="E12" s="496" t="s">
        <v>71</v>
      </c>
      <c r="F12" s="496" t="s">
        <v>72</v>
      </c>
      <c r="G12" s="866" t="s">
        <v>94</v>
      </c>
      <c r="H12" s="867"/>
      <c r="I12" s="867"/>
      <c r="J12" s="867"/>
      <c r="K12" s="868"/>
    </row>
    <row r="13" spans="1:11" ht="37.5" customHeight="1">
      <c r="A13" s="290" t="s">
        <v>39</v>
      </c>
      <c r="B13" s="10" t="s">
        <v>28</v>
      </c>
      <c r="C13" s="697">
        <v>393072</v>
      </c>
      <c r="D13" s="697">
        <v>393068.51199999999</v>
      </c>
      <c r="E13" s="696">
        <f>D13-C13</f>
        <v>-3.4880000000121072</v>
      </c>
      <c r="F13" s="191">
        <f>D13/C13%</f>
        <v>99.999112630764856</v>
      </c>
      <c r="G13" s="863" t="s">
        <v>281</v>
      </c>
      <c r="H13" s="864"/>
      <c r="I13" s="864"/>
      <c r="J13" s="864"/>
      <c r="K13" s="865"/>
    </row>
    <row r="14" spans="1:11" ht="40.5" customHeight="1">
      <c r="A14" s="291" t="s">
        <v>6</v>
      </c>
      <c r="B14" s="25" t="s">
        <v>28</v>
      </c>
      <c r="C14" s="100">
        <f>C13</f>
        <v>393072</v>
      </c>
      <c r="D14" s="100">
        <f>D13</f>
        <v>393068.51199999999</v>
      </c>
      <c r="E14" s="100">
        <f>D14-C14</f>
        <v>-3.4880000000121072</v>
      </c>
      <c r="F14" s="100">
        <f>F13</f>
        <v>99.999112630764856</v>
      </c>
      <c r="G14" s="873" t="s">
        <v>281</v>
      </c>
      <c r="H14" s="874"/>
      <c r="I14" s="874"/>
      <c r="J14" s="874"/>
      <c r="K14" s="875"/>
    </row>
    <row r="15" spans="1:11" ht="39.75" customHeight="1">
      <c r="A15" s="695" t="s">
        <v>81</v>
      </c>
      <c r="B15" s="103" t="s">
        <v>1</v>
      </c>
      <c r="C15" s="678" t="s">
        <v>69</v>
      </c>
      <c r="D15" s="678" t="s">
        <v>70</v>
      </c>
      <c r="E15" s="678" t="s">
        <v>71</v>
      </c>
      <c r="F15" s="694" t="s">
        <v>72</v>
      </c>
      <c r="G15" s="866" t="s">
        <v>94</v>
      </c>
      <c r="H15" s="867"/>
      <c r="I15" s="867"/>
      <c r="J15" s="867"/>
      <c r="K15" s="868"/>
    </row>
    <row r="16" spans="1:11" ht="28.5" customHeight="1">
      <c r="A16" s="71" t="s">
        <v>371</v>
      </c>
      <c r="B16" s="334" t="s">
        <v>75</v>
      </c>
      <c r="C16" s="336">
        <v>5.6</v>
      </c>
      <c r="D16" s="336">
        <v>5.6</v>
      </c>
      <c r="E16" s="118">
        <v>0</v>
      </c>
      <c r="F16" s="82">
        <v>100</v>
      </c>
      <c r="G16" s="860" t="s">
        <v>137</v>
      </c>
      <c r="H16" s="861"/>
      <c r="I16" s="861"/>
      <c r="J16" s="861"/>
      <c r="K16" s="862"/>
    </row>
    <row r="17" spans="1:11">
      <c r="A17" s="17"/>
      <c r="B17" s="17"/>
      <c r="C17" s="17"/>
      <c r="D17" s="17"/>
      <c r="E17" s="17"/>
      <c r="F17" s="17"/>
      <c r="G17" s="17"/>
    </row>
    <row r="18" spans="1:11">
      <c r="A18" s="7" t="s">
        <v>135</v>
      </c>
      <c r="B18" s="143"/>
      <c r="C18" s="13"/>
      <c r="D18" s="13"/>
      <c r="E18" s="13"/>
      <c r="F18" s="13"/>
      <c r="G18" s="13"/>
    </row>
    <row r="19" spans="1:11">
      <c r="A19" s="8" t="s">
        <v>10</v>
      </c>
      <c r="B19" s="143"/>
      <c r="C19" s="13"/>
      <c r="D19" s="13"/>
      <c r="E19" s="13"/>
      <c r="F19" s="13"/>
      <c r="G19" s="13"/>
    </row>
    <row r="20" spans="1:11">
      <c r="A20" s="794" t="s">
        <v>22</v>
      </c>
      <c r="B20" s="794"/>
      <c r="C20" s="794"/>
      <c r="D20" s="794"/>
      <c r="E20" s="794"/>
      <c r="F20" s="794"/>
      <c r="G20" s="794"/>
      <c r="H20" s="794"/>
      <c r="I20" s="794"/>
      <c r="J20" s="794"/>
      <c r="K20" s="794"/>
    </row>
    <row r="21" spans="1:11">
      <c r="A21" s="14" t="s">
        <v>7</v>
      </c>
      <c r="B21" s="143"/>
      <c r="C21" s="13"/>
      <c r="D21" s="13"/>
      <c r="E21" s="13"/>
      <c r="F21" s="13"/>
      <c r="G21" s="13"/>
    </row>
    <row r="22" spans="1:11" ht="29.45" customHeight="1">
      <c r="A22" s="795" t="s">
        <v>204</v>
      </c>
      <c r="B22" s="795"/>
      <c r="C22" s="795"/>
      <c r="D22" s="795"/>
      <c r="E22" s="795"/>
      <c r="F22" s="795"/>
      <c r="G22" s="795"/>
      <c r="H22" s="795"/>
      <c r="I22" s="795"/>
      <c r="J22" s="795"/>
      <c r="K22" s="795"/>
    </row>
    <row r="23" spans="1:11">
      <c r="A23" s="11"/>
      <c r="B23" s="143"/>
      <c r="C23" s="13"/>
      <c r="D23" s="13"/>
      <c r="E23" s="13"/>
      <c r="F23" s="13"/>
      <c r="G23" s="13"/>
    </row>
    <row r="24" spans="1:11" s="83" customFormat="1" ht="40.15" customHeight="1">
      <c r="A24" s="492" t="s">
        <v>2</v>
      </c>
      <c r="B24" s="103" t="s">
        <v>1</v>
      </c>
      <c r="C24" s="496" t="s">
        <v>69</v>
      </c>
      <c r="D24" s="496" t="s">
        <v>70</v>
      </c>
      <c r="E24" s="496" t="s">
        <v>71</v>
      </c>
      <c r="F24" s="496" t="s">
        <v>72</v>
      </c>
      <c r="G24" s="866" t="s">
        <v>94</v>
      </c>
      <c r="H24" s="867"/>
      <c r="I24" s="867"/>
      <c r="J24" s="867"/>
      <c r="K24" s="868"/>
    </row>
    <row r="25" spans="1:11" ht="25.5">
      <c r="A25" s="513" t="s">
        <v>162</v>
      </c>
      <c r="B25" s="10" t="s">
        <v>31</v>
      </c>
      <c r="C25" s="698">
        <v>121</v>
      </c>
      <c r="D25" s="698">
        <v>115</v>
      </c>
      <c r="E25" s="698">
        <f>D25-C25</f>
        <v>-6</v>
      </c>
      <c r="F25" s="79">
        <f>D25/C25%</f>
        <v>95.041322314049594</v>
      </c>
      <c r="G25" s="860" t="s">
        <v>373</v>
      </c>
      <c r="H25" s="861"/>
      <c r="I25" s="861"/>
      <c r="J25" s="861"/>
      <c r="K25" s="862"/>
    </row>
    <row r="26" spans="1:11">
      <c r="A26" s="610" t="s">
        <v>458</v>
      </c>
      <c r="B26" s="10" t="s">
        <v>31</v>
      </c>
      <c r="C26" s="699">
        <v>58553</v>
      </c>
      <c r="D26" s="699">
        <v>62214</v>
      </c>
      <c r="E26" s="698">
        <f>D26-C26</f>
        <v>3661</v>
      </c>
      <c r="F26" s="79">
        <f>D26/C26%</f>
        <v>106.25245504073233</v>
      </c>
      <c r="G26" s="860" t="s">
        <v>137</v>
      </c>
      <c r="H26" s="861"/>
      <c r="I26" s="861"/>
      <c r="J26" s="861"/>
      <c r="K26" s="862"/>
    </row>
    <row r="27" spans="1:11" s="83" customFormat="1" ht="38.25">
      <c r="A27" s="168" t="s">
        <v>8</v>
      </c>
      <c r="B27" s="74" t="s">
        <v>1</v>
      </c>
      <c r="C27" s="700" t="s">
        <v>69</v>
      </c>
      <c r="D27" s="700" t="s">
        <v>70</v>
      </c>
      <c r="E27" s="700" t="s">
        <v>71</v>
      </c>
      <c r="F27" s="134" t="s">
        <v>72</v>
      </c>
      <c r="G27" s="869" t="s">
        <v>73</v>
      </c>
      <c r="H27" s="869"/>
      <c r="I27" s="869"/>
      <c r="J27" s="869"/>
      <c r="K27" s="869"/>
    </row>
    <row r="28" spans="1:11" ht="25.5" customHeight="1">
      <c r="A28" s="497" t="s">
        <v>40</v>
      </c>
      <c r="B28" s="102" t="s">
        <v>33</v>
      </c>
      <c r="C28" s="701">
        <v>378558</v>
      </c>
      <c r="D28" s="698">
        <v>378554.67200000002</v>
      </c>
      <c r="E28" s="698">
        <f>D28-C28</f>
        <v>-3.3279999999795109</v>
      </c>
      <c r="F28" s="79">
        <f>D28/C28%</f>
        <v>99.999120874476304</v>
      </c>
      <c r="G28" s="863" t="s">
        <v>377</v>
      </c>
      <c r="H28" s="864"/>
      <c r="I28" s="864"/>
      <c r="J28" s="864"/>
      <c r="K28" s="865"/>
    </row>
    <row r="29" spans="1:11" ht="25.5">
      <c r="A29" s="514" t="s">
        <v>34</v>
      </c>
      <c r="B29" s="103" t="s">
        <v>33</v>
      </c>
      <c r="C29" s="702">
        <f>SUM(C28:C28)</f>
        <v>378558</v>
      </c>
      <c r="D29" s="702">
        <f>D28</f>
        <v>378554.67200000002</v>
      </c>
      <c r="E29" s="116">
        <f>D29-C29</f>
        <v>-3.3279999999795109</v>
      </c>
      <c r="F29" s="80">
        <f>F28</f>
        <v>99.999120874476304</v>
      </c>
      <c r="G29" s="860"/>
      <c r="H29" s="861"/>
      <c r="I29" s="861"/>
      <c r="J29" s="861"/>
      <c r="K29" s="862"/>
    </row>
    <row r="31" spans="1:11">
      <c r="A31" s="7" t="s">
        <v>374</v>
      </c>
      <c r="B31" s="143"/>
      <c r="C31" s="13"/>
      <c r="D31" s="13"/>
      <c r="E31" s="13"/>
      <c r="F31" s="13"/>
      <c r="G31" s="13"/>
    </row>
    <row r="32" spans="1:11">
      <c r="A32" s="8" t="s">
        <v>10</v>
      </c>
      <c r="B32" s="143"/>
      <c r="C32" s="13"/>
      <c r="D32" s="13"/>
      <c r="E32" s="13"/>
      <c r="F32" s="13"/>
      <c r="G32" s="13"/>
    </row>
    <row r="33" spans="1:11">
      <c r="A33" s="794" t="s">
        <v>22</v>
      </c>
      <c r="B33" s="794"/>
      <c r="C33" s="794"/>
      <c r="D33" s="794"/>
      <c r="E33" s="794"/>
      <c r="F33" s="794"/>
      <c r="G33" s="794"/>
      <c r="H33" s="794"/>
      <c r="I33" s="794"/>
      <c r="J33" s="794"/>
      <c r="K33" s="794"/>
    </row>
    <row r="34" spans="1:11">
      <c r="A34" s="14" t="s">
        <v>7</v>
      </c>
      <c r="B34" s="143"/>
      <c r="C34" s="13"/>
      <c r="D34" s="13"/>
      <c r="E34" s="13"/>
      <c r="F34" s="13"/>
      <c r="G34" s="13"/>
    </row>
    <row r="35" spans="1:11">
      <c r="A35" s="795" t="s">
        <v>204</v>
      </c>
      <c r="B35" s="795"/>
      <c r="C35" s="795"/>
      <c r="D35" s="795"/>
      <c r="E35" s="795"/>
      <c r="F35" s="795"/>
      <c r="G35" s="795"/>
      <c r="H35" s="795"/>
      <c r="I35" s="795"/>
      <c r="J35" s="795"/>
      <c r="K35" s="795"/>
    </row>
    <row r="36" spans="1:11">
      <c r="A36" s="11"/>
      <c r="B36" s="143"/>
      <c r="C36" s="13"/>
      <c r="D36" s="13"/>
      <c r="E36" s="13"/>
      <c r="F36" s="13"/>
      <c r="G36" s="13"/>
    </row>
    <row r="37" spans="1:11" ht="38.25">
      <c r="A37" s="568" t="s">
        <v>2</v>
      </c>
      <c r="B37" s="103" t="s">
        <v>1</v>
      </c>
      <c r="C37" s="581" t="s">
        <v>69</v>
      </c>
      <c r="D37" s="581" t="s">
        <v>70</v>
      </c>
      <c r="E37" s="581" t="s">
        <v>71</v>
      </c>
      <c r="F37" s="581" t="s">
        <v>72</v>
      </c>
      <c r="G37" s="866" t="s">
        <v>94</v>
      </c>
      <c r="H37" s="867"/>
      <c r="I37" s="867"/>
      <c r="J37" s="867"/>
      <c r="K37" s="868"/>
    </row>
    <row r="38" spans="1:11">
      <c r="A38" s="513" t="s">
        <v>375</v>
      </c>
      <c r="B38" s="10" t="s">
        <v>123</v>
      </c>
      <c r="C38" s="10">
        <v>5</v>
      </c>
      <c r="D38" s="10">
        <v>5</v>
      </c>
      <c r="E38" s="10">
        <f>D38-C38</f>
        <v>0</v>
      </c>
      <c r="F38" s="79">
        <f>D38/C38%</f>
        <v>100</v>
      </c>
      <c r="G38" s="860" t="s">
        <v>137</v>
      </c>
      <c r="H38" s="861"/>
      <c r="I38" s="861"/>
      <c r="J38" s="861"/>
      <c r="K38" s="862"/>
    </row>
    <row r="39" spans="1:11" ht="38.25">
      <c r="A39" s="168" t="s">
        <v>8</v>
      </c>
      <c r="B39" s="74" t="s">
        <v>1</v>
      </c>
      <c r="C39" s="134" t="s">
        <v>69</v>
      </c>
      <c r="D39" s="134" t="s">
        <v>70</v>
      </c>
      <c r="E39" s="134" t="s">
        <v>71</v>
      </c>
      <c r="F39" s="134" t="s">
        <v>72</v>
      </c>
      <c r="G39" s="869" t="s">
        <v>73</v>
      </c>
      <c r="H39" s="869"/>
      <c r="I39" s="869"/>
      <c r="J39" s="869"/>
      <c r="K39" s="869"/>
    </row>
    <row r="40" spans="1:11" ht="24.75" customHeight="1">
      <c r="A40" s="497" t="s">
        <v>40</v>
      </c>
      <c r="B40" s="102" t="s">
        <v>33</v>
      </c>
      <c r="C40" s="701">
        <v>14514</v>
      </c>
      <c r="D40" s="698">
        <v>14513.84</v>
      </c>
      <c r="E40" s="269">
        <f>D40-C40</f>
        <v>-0.15999999999985448</v>
      </c>
      <c r="F40" s="79">
        <f>D40/C40%</f>
        <v>99.998897616094808</v>
      </c>
      <c r="G40" s="863" t="s">
        <v>376</v>
      </c>
      <c r="H40" s="864"/>
      <c r="I40" s="864"/>
      <c r="J40" s="864"/>
      <c r="K40" s="865"/>
    </row>
    <row r="41" spans="1:11" ht="25.5">
      <c r="A41" s="514" t="s">
        <v>34</v>
      </c>
      <c r="B41" s="103" t="s">
        <v>33</v>
      </c>
      <c r="C41" s="702">
        <f>SUM(C40:C40)</f>
        <v>14514</v>
      </c>
      <c r="D41" s="702">
        <f>D40</f>
        <v>14513.84</v>
      </c>
      <c r="E41" s="116">
        <f>D41-C41</f>
        <v>-0.15999999999985448</v>
      </c>
      <c r="F41" s="80">
        <f>F40</f>
        <v>99.998897616094808</v>
      </c>
      <c r="G41" s="860"/>
      <c r="H41" s="861"/>
      <c r="I41" s="861"/>
      <c r="J41" s="861"/>
      <c r="K41" s="862"/>
    </row>
    <row r="43" spans="1:11" s="42" customFormat="1" ht="29.25" customHeight="1">
      <c r="A43" s="735" t="s">
        <v>410</v>
      </c>
      <c r="B43" s="735"/>
      <c r="C43" s="735"/>
      <c r="D43" s="735"/>
      <c r="E43" s="148"/>
      <c r="F43" s="148"/>
      <c r="G43" s="578"/>
      <c r="H43" s="812" t="s">
        <v>219</v>
      </c>
      <c r="I43" s="812"/>
      <c r="J43" s="812"/>
      <c r="K43" s="205"/>
    </row>
    <row r="44" spans="1:11" s="42" customFormat="1">
      <c r="D44" s="173"/>
      <c r="E44" s="174"/>
      <c r="G44" s="470"/>
      <c r="H44" s="470"/>
      <c r="I44" s="470"/>
      <c r="J44" s="470"/>
    </row>
    <row r="45" spans="1:11" s="39" customFormat="1" ht="14.25" customHeight="1">
      <c r="A45" s="760" t="s">
        <v>132</v>
      </c>
      <c r="B45" s="760"/>
      <c r="C45" s="760"/>
      <c r="D45" s="760"/>
      <c r="E45" s="42"/>
      <c r="F45" s="42"/>
      <c r="G45" s="578"/>
      <c r="H45" s="812" t="s">
        <v>271</v>
      </c>
      <c r="I45" s="812"/>
      <c r="J45" s="812"/>
      <c r="K45" s="205"/>
    </row>
    <row r="46" spans="1:11" s="39" customFormat="1">
      <c r="A46" s="42"/>
      <c r="B46" s="42"/>
      <c r="C46" s="42"/>
      <c r="D46" s="42"/>
      <c r="E46" s="42"/>
      <c r="F46" s="42"/>
      <c r="G46" s="470"/>
      <c r="H46" s="470"/>
      <c r="I46" s="470"/>
      <c r="J46" s="470"/>
    </row>
    <row r="47" spans="1:11" s="39" customFormat="1" ht="16.5" customHeight="1">
      <c r="A47" s="735" t="s">
        <v>409</v>
      </c>
      <c r="B47" s="735"/>
      <c r="C47" s="735"/>
      <c r="D47" s="735"/>
      <c r="E47" s="40"/>
      <c r="F47" s="40"/>
      <c r="G47" s="579"/>
      <c r="H47" s="813" t="s">
        <v>295</v>
      </c>
      <c r="I47" s="813"/>
      <c r="J47" s="813"/>
      <c r="K47" s="346"/>
    </row>
  </sheetData>
  <mergeCells count="35">
    <mergeCell ref="G13:K13"/>
    <mergeCell ref="A33:K33"/>
    <mergeCell ref="G14:K14"/>
    <mergeCell ref="G15:K15"/>
    <mergeCell ref="G16:K16"/>
    <mergeCell ref="A20:K20"/>
    <mergeCell ref="A22:K22"/>
    <mergeCell ref="G24:K24"/>
    <mergeCell ref="G25:K25"/>
    <mergeCell ref="G27:K27"/>
    <mergeCell ref="G28:K28"/>
    <mergeCell ref="G29:K29"/>
    <mergeCell ref="A1:K1"/>
    <mergeCell ref="A3:K3"/>
    <mergeCell ref="A5:K5"/>
    <mergeCell ref="A6:K6"/>
    <mergeCell ref="A2:H2"/>
    <mergeCell ref="A7:K7"/>
    <mergeCell ref="A8:K8"/>
    <mergeCell ref="A9:K9"/>
    <mergeCell ref="A10:K10"/>
    <mergeCell ref="G12:K12"/>
    <mergeCell ref="A45:D45"/>
    <mergeCell ref="H43:J43"/>
    <mergeCell ref="H45:J45"/>
    <mergeCell ref="H47:J47"/>
    <mergeCell ref="G26:K26"/>
    <mergeCell ref="A35:K35"/>
    <mergeCell ref="G40:K40"/>
    <mergeCell ref="G41:K41"/>
    <mergeCell ref="G38:K38"/>
    <mergeCell ref="A43:D43"/>
    <mergeCell ref="G37:K37"/>
    <mergeCell ref="G39:K39"/>
    <mergeCell ref="A47:D47"/>
  </mergeCells>
  <pageMargins left="0.70866141732283472" right="0.31496062992125984" top="0.55118110236220474" bottom="0.55118110236220474" header="0.31496062992125984" footer="0.31496062992125984"/>
  <pageSetup paperSize="9" scale="98" fitToHeight="2" orientation="landscape" r:id="rId1"/>
  <rowBreaks count="1" manualBreakCount="1">
    <brk id="23" max="10" man="1"/>
  </rowBreaks>
</worksheet>
</file>

<file path=xl/worksheets/sheet19.xml><?xml version="1.0" encoding="utf-8"?>
<worksheet xmlns="http://schemas.openxmlformats.org/spreadsheetml/2006/main" xmlns:r="http://schemas.openxmlformats.org/officeDocument/2006/relationships">
  <sheetPr>
    <tabColor rgb="FFFFFF00"/>
    <pageSetUpPr fitToPage="1"/>
  </sheetPr>
  <dimension ref="A1:K24"/>
  <sheetViews>
    <sheetView view="pageBreakPreview" zoomScale="90" zoomScaleNormal="100" zoomScaleSheetLayoutView="90" workbookViewId="0">
      <selection activeCell="L19" sqref="L19"/>
    </sheetView>
  </sheetViews>
  <sheetFormatPr defaultColWidth="9.140625" defaultRowHeight="12.75"/>
  <cols>
    <col min="1" max="1" width="40" style="42" customWidth="1"/>
    <col min="2" max="2" width="11.7109375" style="42" customWidth="1"/>
    <col min="3" max="4" width="9.140625" style="42"/>
    <col min="5" max="5" width="12.140625" style="42" customWidth="1"/>
    <col min="6" max="6" width="12.7109375" style="42" customWidth="1"/>
    <col min="7" max="9" width="9.140625" style="42"/>
    <col min="10" max="10" width="14.5703125" style="42" customWidth="1"/>
    <col min="11" max="16384" width="9.140625" style="42"/>
  </cols>
  <sheetData>
    <row r="1" spans="1:11" s="39" customFormat="1" ht="36" customHeight="1">
      <c r="A1" s="732" t="s">
        <v>293</v>
      </c>
      <c r="B1" s="732"/>
      <c r="C1" s="732"/>
      <c r="D1" s="732"/>
      <c r="E1" s="732"/>
      <c r="F1" s="732"/>
      <c r="G1" s="732"/>
      <c r="H1" s="732"/>
      <c r="I1" s="732"/>
      <c r="J1" s="732"/>
      <c r="K1" s="732"/>
    </row>
    <row r="2" spans="1:11" s="39" customFormat="1" ht="12.75" customHeight="1">
      <c r="A2" s="740" t="s">
        <v>254</v>
      </c>
      <c r="B2" s="740"/>
      <c r="C2" s="740"/>
      <c r="D2" s="740"/>
      <c r="E2" s="740"/>
      <c r="F2" s="740"/>
      <c r="G2" s="740"/>
      <c r="H2" s="740"/>
      <c r="I2" s="177"/>
      <c r="J2" s="177"/>
      <c r="K2" s="177"/>
    </row>
    <row r="3" spans="1:11">
      <c r="A3" s="788" t="s">
        <v>235</v>
      </c>
      <c r="B3" s="788"/>
      <c r="C3" s="788"/>
      <c r="D3" s="788"/>
      <c r="E3" s="788"/>
      <c r="F3" s="788"/>
      <c r="G3" s="788"/>
      <c r="H3" s="788"/>
      <c r="I3" s="788"/>
      <c r="J3" s="788"/>
    </row>
    <row r="4" spans="1:11">
      <c r="A4" s="343" t="s">
        <v>4</v>
      </c>
      <c r="B4" s="342"/>
      <c r="C4" s="342"/>
      <c r="D4" s="342"/>
      <c r="E4" s="342"/>
      <c r="F4" s="342"/>
      <c r="G4" s="342"/>
      <c r="H4" s="342"/>
      <c r="I4" s="342"/>
      <c r="J4" s="108"/>
    </row>
    <row r="5" spans="1:11">
      <c r="A5" s="848" t="s">
        <v>100</v>
      </c>
      <c r="B5" s="848"/>
      <c r="C5" s="848"/>
      <c r="D5" s="848"/>
      <c r="E5" s="848"/>
      <c r="F5" s="848"/>
      <c r="G5" s="848"/>
      <c r="H5" s="848"/>
      <c r="I5" s="848"/>
      <c r="J5" s="848"/>
    </row>
    <row r="6" spans="1:11">
      <c r="A6" s="858" t="s">
        <v>117</v>
      </c>
      <c r="B6" s="858"/>
      <c r="C6" s="858"/>
      <c r="D6" s="858"/>
      <c r="E6" s="858"/>
      <c r="F6" s="858"/>
      <c r="G6" s="858"/>
      <c r="H6" s="858"/>
      <c r="I6" s="858"/>
      <c r="J6" s="858"/>
    </row>
    <row r="7" spans="1:11">
      <c r="A7" s="848" t="s">
        <v>118</v>
      </c>
      <c r="B7" s="848"/>
      <c r="C7" s="848"/>
      <c r="D7" s="848"/>
      <c r="E7" s="848"/>
      <c r="F7" s="848"/>
      <c r="G7" s="848"/>
      <c r="H7" s="848"/>
      <c r="I7" s="848"/>
      <c r="J7" s="848"/>
    </row>
    <row r="8" spans="1:11">
      <c r="A8" s="848" t="s">
        <v>18</v>
      </c>
      <c r="B8" s="848"/>
      <c r="C8" s="848"/>
      <c r="D8" s="848"/>
      <c r="E8" s="848"/>
      <c r="F8" s="848"/>
      <c r="G8" s="848"/>
      <c r="H8" s="848"/>
      <c r="I8" s="848"/>
      <c r="J8" s="848"/>
    </row>
    <row r="9" spans="1:11">
      <c r="A9" s="788" t="s">
        <v>237</v>
      </c>
      <c r="B9" s="788"/>
      <c r="C9" s="788"/>
      <c r="D9" s="788"/>
      <c r="E9" s="788"/>
      <c r="F9" s="788"/>
      <c r="G9" s="788"/>
      <c r="H9" s="788"/>
      <c r="I9" s="788"/>
      <c r="J9" s="788"/>
    </row>
    <row r="10" spans="1:11" ht="26.25" customHeight="1">
      <c r="A10" s="742" t="s">
        <v>236</v>
      </c>
      <c r="B10" s="742"/>
      <c r="C10" s="742"/>
      <c r="D10" s="742"/>
      <c r="E10" s="742"/>
      <c r="F10" s="742"/>
      <c r="G10" s="742"/>
      <c r="H10" s="742"/>
      <c r="I10" s="742"/>
      <c r="J10" s="742"/>
    </row>
    <row r="11" spans="1:11">
      <c r="A11" s="185"/>
      <c r="B11" s="108"/>
      <c r="C11" s="108"/>
      <c r="D11" s="108"/>
      <c r="E11" s="108"/>
      <c r="F11" s="108"/>
      <c r="G11" s="108"/>
      <c r="H11" s="108"/>
      <c r="I11" s="108"/>
      <c r="J11" s="108"/>
    </row>
    <row r="12" spans="1:11" ht="51" customHeight="1">
      <c r="A12" s="50" t="s">
        <v>5</v>
      </c>
      <c r="B12" s="338" t="s">
        <v>1</v>
      </c>
      <c r="C12" s="337" t="s">
        <v>69</v>
      </c>
      <c r="D12" s="337" t="s">
        <v>70</v>
      </c>
      <c r="E12" s="337" t="s">
        <v>71</v>
      </c>
      <c r="F12" s="337" t="s">
        <v>72</v>
      </c>
      <c r="G12" s="797" t="s">
        <v>94</v>
      </c>
      <c r="H12" s="797"/>
      <c r="I12" s="797"/>
      <c r="J12" s="797"/>
    </row>
    <row r="13" spans="1:11" ht="26.25" customHeight="1">
      <c r="A13" s="406" t="s">
        <v>238</v>
      </c>
      <c r="B13" s="2" t="s">
        <v>28</v>
      </c>
      <c r="C13" s="3">
        <v>357560</v>
      </c>
      <c r="D13" s="3">
        <v>357560</v>
      </c>
      <c r="E13" s="86">
        <f t="shared" ref="E13:E14" si="0">D13-C13</f>
        <v>0</v>
      </c>
      <c r="F13" s="22">
        <f t="shared" ref="F13" si="1">D13/C13*100</f>
        <v>100</v>
      </c>
      <c r="G13" s="876" t="s">
        <v>239</v>
      </c>
      <c r="H13" s="877"/>
      <c r="I13" s="877"/>
      <c r="J13" s="878"/>
    </row>
    <row r="14" spans="1:11" ht="31.15" customHeight="1">
      <c r="A14" s="50" t="s">
        <v>6</v>
      </c>
      <c r="B14" s="294" t="s">
        <v>3</v>
      </c>
      <c r="C14" s="20">
        <f>C13</f>
        <v>357560</v>
      </c>
      <c r="D14" s="20">
        <f>D13</f>
        <v>357560</v>
      </c>
      <c r="E14" s="86">
        <f t="shared" si="0"/>
        <v>0</v>
      </c>
      <c r="F14" s="20">
        <f>D14/C14*100</f>
        <v>100</v>
      </c>
      <c r="G14" s="855" t="str">
        <f>G13</f>
        <v>Мероприятие выполнено. Экономия по результатам государственных закупок</v>
      </c>
      <c r="H14" s="856"/>
      <c r="I14" s="856"/>
      <c r="J14" s="857"/>
    </row>
    <row r="15" spans="1:11">
      <c r="A15" s="114"/>
      <c r="B15" s="110"/>
      <c r="C15" s="111"/>
      <c r="D15" s="112"/>
      <c r="E15" s="110"/>
      <c r="F15" s="110"/>
      <c r="G15" s="110"/>
      <c r="H15" s="108"/>
      <c r="I15" s="108"/>
      <c r="J15" s="108"/>
    </row>
    <row r="16" spans="1:11" ht="38.25">
      <c r="A16" s="50" t="s">
        <v>2</v>
      </c>
      <c r="B16" s="338" t="s">
        <v>1</v>
      </c>
      <c r="C16" s="337" t="s">
        <v>69</v>
      </c>
      <c r="D16" s="337" t="s">
        <v>70</v>
      </c>
      <c r="E16" s="337" t="s">
        <v>71</v>
      </c>
      <c r="F16" s="337" t="s">
        <v>72</v>
      </c>
      <c r="G16" s="797" t="s">
        <v>94</v>
      </c>
      <c r="H16" s="797"/>
      <c r="I16" s="797"/>
      <c r="J16" s="797"/>
    </row>
    <row r="17" spans="1:10">
      <c r="A17" s="406" t="s">
        <v>240</v>
      </c>
      <c r="B17" s="432" t="s">
        <v>67</v>
      </c>
      <c r="C17" s="2">
        <v>5</v>
      </c>
      <c r="D17" s="2">
        <v>5</v>
      </c>
      <c r="E17" s="344">
        <f>D17-C17</f>
        <v>0</v>
      </c>
      <c r="F17" s="91">
        <f>D17/C17*100</f>
        <v>100</v>
      </c>
      <c r="G17" s="829" t="s">
        <v>78</v>
      </c>
      <c r="H17" s="829"/>
      <c r="I17" s="829"/>
      <c r="J17" s="829"/>
    </row>
    <row r="18" spans="1:10">
      <c r="A18" s="429" t="s">
        <v>241</v>
      </c>
      <c r="B18" s="2" t="s">
        <v>31</v>
      </c>
      <c r="C18" s="2">
        <v>260</v>
      </c>
      <c r="D18" s="2">
        <v>262</v>
      </c>
      <c r="E18" s="341">
        <f t="shared" ref="E18:E19" si="2">D18-C18</f>
        <v>2</v>
      </c>
      <c r="F18" s="611">
        <f t="shared" ref="F18:F19" si="3">D18/C18*100</f>
        <v>100.76923076923077</v>
      </c>
      <c r="G18" s="829" t="s">
        <v>78</v>
      </c>
      <c r="H18" s="829"/>
      <c r="I18" s="829"/>
      <c r="J18" s="829"/>
    </row>
    <row r="19" spans="1:10" ht="38.25">
      <c r="A19" s="434" t="s">
        <v>267</v>
      </c>
      <c r="B19" s="2" t="s">
        <v>31</v>
      </c>
      <c r="C19" s="2">
        <v>130</v>
      </c>
      <c r="D19" s="2">
        <v>149</v>
      </c>
      <c r="E19" s="341">
        <f t="shared" si="2"/>
        <v>19</v>
      </c>
      <c r="F19" s="178">
        <f t="shared" si="3"/>
        <v>114.61538461538461</v>
      </c>
      <c r="G19" s="829" t="s">
        <v>78</v>
      </c>
      <c r="H19" s="829"/>
      <c r="I19" s="829"/>
      <c r="J19" s="829"/>
    </row>
    <row r="20" spans="1:10">
      <c r="A20" s="108"/>
      <c r="B20" s="108"/>
      <c r="C20" s="108"/>
      <c r="D20" s="108"/>
      <c r="E20" s="108"/>
      <c r="F20" s="108"/>
      <c r="G20" s="108"/>
      <c r="H20" s="108"/>
      <c r="I20" s="108"/>
      <c r="J20" s="108"/>
    </row>
    <row r="21" spans="1:10" s="39" customFormat="1" ht="25.5" customHeight="1">
      <c r="A21" s="735" t="s">
        <v>410</v>
      </c>
      <c r="B21" s="735"/>
      <c r="C21" s="735"/>
      <c r="D21" s="735"/>
      <c r="E21" s="148"/>
      <c r="F21" s="148"/>
      <c r="G21" s="812" t="s">
        <v>219</v>
      </c>
      <c r="H21" s="812"/>
      <c r="I21" s="812"/>
      <c r="J21" s="812"/>
    </row>
    <row r="22" spans="1:10" s="39" customFormat="1" ht="15">
      <c r="A22" s="567"/>
      <c r="B22" s="567"/>
      <c r="C22" s="567"/>
      <c r="D22" s="567"/>
      <c r="E22" s="148"/>
      <c r="F22" s="148"/>
      <c r="G22" s="578"/>
      <c r="H22" s="578"/>
      <c r="I22" s="578"/>
      <c r="J22" s="578"/>
    </row>
    <row r="23" spans="1:10" s="39" customFormat="1" ht="12.75" customHeight="1">
      <c r="A23" s="735" t="s">
        <v>409</v>
      </c>
      <c r="B23" s="735"/>
      <c r="C23" s="735"/>
      <c r="D23" s="735"/>
      <c r="E23" s="42"/>
      <c r="F23" s="42"/>
      <c r="G23" s="813" t="s">
        <v>295</v>
      </c>
      <c r="H23" s="813"/>
      <c r="I23" s="813"/>
      <c r="J23" s="813"/>
    </row>
    <row r="24" spans="1:10" s="39" customFormat="1">
      <c r="A24" s="42"/>
      <c r="B24" s="42"/>
      <c r="C24" s="42"/>
      <c r="D24" s="42"/>
      <c r="E24" s="42"/>
      <c r="F24" s="42"/>
      <c r="G24" s="42"/>
      <c r="H24" s="42"/>
    </row>
  </sheetData>
  <mergeCells count="20">
    <mergeCell ref="A6:J6"/>
    <mergeCell ref="A2:H2"/>
    <mergeCell ref="G21:J21"/>
    <mergeCell ref="G23:J23"/>
    <mergeCell ref="A1:K1"/>
    <mergeCell ref="A21:D21"/>
    <mergeCell ref="A23:D23"/>
    <mergeCell ref="G17:J17"/>
    <mergeCell ref="G18:J18"/>
    <mergeCell ref="G19:J19"/>
    <mergeCell ref="G14:J14"/>
    <mergeCell ref="G16:J16"/>
    <mergeCell ref="A8:J8"/>
    <mergeCell ref="A9:J9"/>
    <mergeCell ref="A10:J10"/>
    <mergeCell ref="G12:J12"/>
    <mergeCell ref="G13:J13"/>
    <mergeCell ref="A7:J7"/>
    <mergeCell ref="A3:J3"/>
    <mergeCell ref="A5:J5"/>
  </mergeCells>
  <pageMargins left="0.70866141732283472" right="0.70866141732283472" top="0.74803149606299213" bottom="0.74803149606299213" header="0.31496062992125984" footer="0.31496062992125984"/>
  <pageSetup paperSize="9" scale="97" orientation="landscape" verticalDpi="0" r:id="rId1"/>
</worksheet>
</file>

<file path=xl/worksheets/sheet2.xml><?xml version="1.0" encoding="utf-8"?>
<worksheet xmlns="http://schemas.openxmlformats.org/spreadsheetml/2006/main" xmlns:r="http://schemas.openxmlformats.org/officeDocument/2006/relationships">
  <sheetPr>
    <tabColor rgb="FFFFFF00"/>
    <pageSetUpPr fitToPage="1"/>
  </sheetPr>
  <dimension ref="A1:L69"/>
  <sheetViews>
    <sheetView view="pageBreakPreview" topLeftCell="A37" zoomScaleNormal="100" zoomScaleSheetLayoutView="100" workbookViewId="0">
      <selection activeCell="A50" sqref="A50"/>
    </sheetView>
  </sheetViews>
  <sheetFormatPr defaultColWidth="9.140625" defaultRowHeight="12.75"/>
  <cols>
    <col min="1" max="1" width="43.85546875" style="42" customWidth="1"/>
    <col min="2" max="2" width="9" style="42" hidden="1" customWidth="1"/>
    <col min="3" max="3" width="11.28515625" style="42" customWidth="1"/>
    <col min="4" max="4" width="9.42578125" style="42" customWidth="1"/>
    <col min="5" max="5" width="9.7109375" style="42" customWidth="1"/>
    <col min="6" max="6" width="12.7109375" style="42" customWidth="1"/>
    <col min="7" max="7" width="13" style="42" customWidth="1"/>
    <col min="8" max="8" width="48" style="42" customWidth="1"/>
    <col min="9" max="16384" width="9.140625" style="42"/>
  </cols>
  <sheetData>
    <row r="1" spans="1:12" s="39" customFormat="1" ht="36" customHeight="1">
      <c r="A1" s="732" t="s">
        <v>293</v>
      </c>
      <c r="B1" s="732"/>
      <c r="C1" s="732"/>
      <c r="D1" s="732"/>
      <c r="E1" s="732"/>
      <c r="F1" s="732"/>
      <c r="G1" s="732"/>
      <c r="H1" s="732"/>
      <c r="I1" s="442"/>
      <c r="J1" s="442"/>
      <c r="K1" s="442"/>
    </row>
    <row r="2" spans="1:12" ht="14.25" customHeight="1">
      <c r="A2" s="245"/>
      <c r="B2" s="245"/>
      <c r="C2" s="245"/>
      <c r="D2" s="245"/>
      <c r="E2" s="245"/>
      <c r="F2" s="245"/>
      <c r="G2" s="245"/>
      <c r="H2" s="245"/>
    </row>
    <row r="3" spans="1:12" s="39" customFormat="1" ht="12.75" customHeight="1">
      <c r="A3" s="740" t="s">
        <v>254</v>
      </c>
      <c r="B3" s="740"/>
      <c r="C3" s="740"/>
      <c r="D3" s="740"/>
      <c r="E3" s="740"/>
      <c r="F3" s="740"/>
      <c r="G3" s="740"/>
      <c r="H3" s="740"/>
      <c r="I3" s="177"/>
      <c r="J3" s="177"/>
      <c r="K3" s="177"/>
    </row>
    <row r="4" spans="1:12" ht="24" customHeight="1">
      <c r="A4" s="749" t="s">
        <v>53</v>
      </c>
      <c r="B4" s="749"/>
      <c r="C4" s="749"/>
      <c r="D4" s="749"/>
      <c r="E4" s="749"/>
      <c r="F4" s="749"/>
      <c r="G4" s="749"/>
      <c r="H4" s="749"/>
    </row>
    <row r="5" spans="1:12">
      <c r="A5" s="40" t="s">
        <v>4</v>
      </c>
      <c r="B5" s="41"/>
      <c r="C5" s="40"/>
      <c r="D5" s="41"/>
      <c r="E5" s="41"/>
      <c r="F5" s="41"/>
      <c r="G5" s="41"/>
      <c r="H5" s="41"/>
    </row>
    <row r="6" spans="1:12" ht="13.5" customHeight="1">
      <c r="A6" s="750" t="s">
        <v>95</v>
      </c>
      <c r="B6" s="750"/>
      <c r="C6" s="750"/>
      <c r="D6" s="750"/>
      <c r="E6" s="750"/>
      <c r="F6" s="750"/>
      <c r="G6" s="750"/>
      <c r="H6" s="750"/>
    </row>
    <row r="7" spans="1:12">
      <c r="A7" s="744" t="s">
        <v>96</v>
      </c>
      <c r="B7" s="744"/>
      <c r="C7" s="744"/>
      <c r="D7" s="744"/>
      <c r="E7" s="744"/>
      <c r="F7" s="744"/>
      <c r="G7" s="744"/>
      <c r="H7" s="744"/>
    </row>
    <row r="8" spans="1:12" ht="12.75" customHeight="1">
      <c r="A8" s="40" t="s">
        <v>97</v>
      </c>
      <c r="B8" s="41"/>
      <c r="C8" s="41"/>
      <c r="D8" s="41"/>
      <c r="E8" s="41"/>
      <c r="F8" s="41"/>
      <c r="H8" s="41"/>
    </row>
    <row r="9" spans="1:12" ht="13.5" customHeight="1">
      <c r="A9" s="40" t="s">
        <v>98</v>
      </c>
      <c r="B9" s="41"/>
      <c r="C9" s="41"/>
      <c r="D9" s="41"/>
      <c r="E9" s="41"/>
      <c r="F9" s="41"/>
      <c r="H9" s="161"/>
    </row>
    <row r="10" spans="1:12" ht="27" customHeight="1">
      <c r="A10" s="742" t="s">
        <v>168</v>
      </c>
      <c r="B10" s="742"/>
      <c r="C10" s="742"/>
      <c r="D10" s="742"/>
      <c r="E10" s="742"/>
      <c r="F10" s="742"/>
      <c r="G10" s="742"/>
      <c r="H10" s="742"/>
      <c r="I10" s="250"/>
      <c r="J10" s="250"/>
      <c r="K10" s="250"/>
      <c r="L10" s="250"/>
    </row>
    <row r="11" spans="1:12" ht="42.6" customHeight="1">
      <c r="A11" s="742" t="s">
        <v>169</v>
      </c>
      <c r="B11" s="742"/>
      <c r="C11" s="742"/>
      <c r="D11" s="742"/>
      <c r="E11" s="742"/>
      <c r="F11" s="742"/>
      <c r="G11" s="742"/>
      <c r="H11" s="742"/>
      <c r="I11" s="61"/>
      <c r="J11" s="61"/>
      <c r="K11" s="61"/>
      <c r="L11" s="61"/>
    </row>
    <row r="12" spans="1:12">
      <c r="A12" s="162"/>
      <c r="B12" s="41"/>
      <c r="C12" s="41"/>
      <c r="D12" s="41"/>
      <c r="E12" s="41"/>
      <c r="F12" s="41"/>
      <c r="G12" s="41"/>
      <c r="H12" s="41"/>
    </row>
    <row r="13" spans="1:12" ht="12.75" customHeight="1">
      <c r="A13" s="746" t="s">
        <v>5</v>
      </c>
      <c r="B13" s="746" t="s">
        <v>1</v>
      </c>
      <c r="C13" s="747" t="s">
        <v>221</v>
      </c>
      <c r="D13" s="733" t="s">
        <v>69</v>
      </c>
      <c r="E13" s="733" t="s">
        <v>70</v>
      </c>
      <c r="F13" s="733" t="s">
        <v>71</v>
      </c>
      <c r="G13" s="733" t="s">
        <v>72</v>
      </c>
      <c r="H13" s="733" t="s">
        <v>73</v>
      </c>
    </row>
    <row r="14" spans="1:12" ht="26.25" customHeight="1">
      <c r="A14" s="746"/>
      <c r="B14" s="746"/>
      <c r="C14" s="748"/>
      <c r="D14" s="734"/>
      <c r="E14" s="734"/>
      <c r="F14" s="734"/>
      <c r="G14" s="734"/>
      <c r="H14" s="734"/>
    </row>
    <row r="15" spans="1:12" ht="51">
      <c r="A15" s="163" t="s">
        <v>305</v>
      </c>
      <c r="B15" s="547" t="s">
        <v>28</v>
      </c>
      <c r="C15" s="551" t="s">
        <v>3</v>
      </c>
      <c r="D15" s="317">
        <f>D31+D44+D32+D45</f>
        <v>799491</v>
      </c>
      <c r="E15" s="317">
        <f>E31+E44+E32+E45</f>
        <v>799489.65499999991</v>
      </c>
      <c r="F15" s="164">
        <f>E15-D15</f>
        <v>-1.3450000000884756</v>
      </c>
      <c r="G15" s="79">
        <f>E15/D15*100</f>
        <v>99.999831767962348</v>
      </c>
      <c r="H15" s="282" t="s">
        <v>250</v>
      </c>
    </row>
    <row r="16" spans="1:12" ht="14.25" customHeight="1">
      <c r="A16" s="122" t="s">
        <v>124</v>
      </c>
      <c r="B16" s="548" t="s">
        <v>28</v>
      </c>
      <c r="C16" s="222" t="s">
        <v>3</v>
      </c>
      <c r="D16" s="708">
        <f>D33+D46</f>
        <v>799491</v>
      </c>
      <c r="E16" s="708">
        <f>E33+E46</f>
        <v>799489.65499999991</v>
      </c>
      <c r="F16" s="557">
        <f>E16-D16</f>
        <v>-1.3450000000884756</v>
      </c>
      <c r="G16" s="558">
        <f>G15</f>
        <v>99.999831767962348</v>
      </c>
      <c r="H16" s="673" t="s">
        <v>250</v>
      </c>
    </row>
    <row r="17" spans="1:8">
      <c r="A17" s="165" t="s">
        <v>81</v>
      </c>
      <c r="B17" s="165"/>
      <c r="C17" s="559"/>
      <c r="D17" s="165"/>
      <c r="E17" s="165"/>
      <c r="F17" s="206"/>
      <c r="G17" s="165"/>
      <c r="H17" s="560"/>
    </row>
    <row r="18" spans="1:8" ht="40.5" customHeight="1">
      <c r="A18" s="316" t="s">
        <v>153</v>
      </c>
      <c r="B18" s="165"/>
      <c r="C18" s="546" t="s">
        <v>75</v>
      </c>
      <c r="D18" s="124">
        <v>100</v>
      </c>
      <c r="E18" s="282">
        <v>100</v>
      </c>
      <c r="F18" s="124">
        <v>0</v>
      </c>
      <c r="G18" s="282">
        <v>100</v>
      </c>
      <c r="H18" s="75" t="s">
        <v>78</v>
      </c>
    </row>
    <row r="19" spans="1:8">
      <c r="A19" s="684"/>
      <c r="B19" s="58"/>
      <c r="C19" s="674"/>
      <c r="D19" s="685"/>
      <c r="E19" s="517"/>
      <c r="F19" s="685"/>
      <c r="G19" s="517"/>
      <c r="H19" s="686"/>
    </row>
    <row r="20" spans="1:8">
      <c r="A20" s="57" t="s">
        <v>50</v>
      </c>
      <c r="B20" s="252"/>
      <c r="C20" s="59"/>
      <c r="D20" s="59"/>
      <c r="E20" s="59"/>
      <c r="F20" s="59"/>
      <c r="G20" s="59"/>
      <c r="H20" s="59"/>
    </row>
    <row r="21" spans="1:8">
      <c r="A21" s="40" t="s">
        <v>10</v>
      </c>
      <c r="B21" s="252"/>
      <c r="C21" s="59"/>
      <c r="D21" s="59"/>
      <c r="E21" s="59"/>
      <c r="F21" s="59"/>
      <c r="G21" s="59"/>
      <c r="H21" s="59"/>
    </row>
    <row r="22" spans="1:8" ht="12" customHeight="1">
      <c r="A22" s="738" t="s">
        <v>22</v>
      </c>
      <c r="B22" s="738"/>
      <c r="C22" s="738"/>
      <c r="D22" s="738"/>
      <c r="E22" s="738"/>
      <c r="F22" s="738"/>
      <c r="G22" s="738"/>
      <c r="H22" s="738"/>
    </row>
    <row r="23" spans="1:8" ht="13.5" customHeight="1">
      <c r="A23" s="60" t="s">
        <v>7</v>
      </c>
      <c r="B23" s="252"/>
      <c r="C23" s="59"/>
      <c r="D23" s="59"/>
      <c r="E23" s="59"/>
      <c r="F23" s="59"/>
      <c r="G23" s="59"/>
      <c r="H23" s="59"/>
    </row>
    <row r="24" spans="1:8" ht="27.75" customHeight="1">
      <c r="A24" s="745" t="s">
        <v>170</v>
      </c>
      <c r="B24" s="745"/>
      <c r="C24" s="745"/>
      <c r="D24" s="745"/>
      <c r="E24" s="745"/>
      <c r="F24" s="745"/>
      <c r="G24" s="745"/>
      <c r="H24" s="745"/>
    </row>
    <row r="25" spans="1:8" ht="38.25">
      <c r="A25" s="74" t="s">
        <v>2</v>
      </c>
      <c r="B25" s="75" t="s">
        <v>1</v>
      </c>
      <c r="C25" s="104" t="s">
        <v>221</v>
      </c>
      <c r="D25" s="244" t="s">
        <v>69</v>
      </c>
      <c r="E25" s="244" t="s">
        <v>70</v>
      </c>
      <c r="F25" s="244" t="s">
        <v>71</v>
      </c>
      <c r="G25" s="244" t="s">
        <v>72</v>
      </c>
      <c r="H25" s="246" t="s">
        <v>73</v>
      </c>
    </row>
    <row r="26" spans="1:8" ht="52.5" customHeight="1">
      <c r="A26" s="515" t="s">
        <v>303</v>
      </c>
      <c r="B26" s="251" t="s">
        <v>31</v>
      </c>
      <c r="C26" s="124" t="s">
        <v>80</v>
      </c>
      <c r="D26" s="408">
        <v>55</v>
      </c>
      <c r="E26" s="408">
        <v>53</v>
      </c>
      <c r="F26" s="317">
        <f>E26-D26</f>
        <v>-2</v>
      </c>
      <c r="G26" s="167">
        <f>E26/D26*100</f>
        <v>96.36363636363636</v>
      </c>
      <c r="H26" s="583" t="s">
        <v>415</v>
      </c>
    </row>
    <row r="27" spans="1:8" ht="25.5">
      <c r="A27" s="515" t="s">
        <v>416</v>
      </c>
      <c r="B27" s="251" t="s">
        <v>31</v>
      </c>
      <c r="C27" s="124" t="s">
        <v>80</v>
      </c>
      <c r="D27" s="345">
        <v>36.5</v>
      </c>
      <c r="E27" s="345">
        <v>34</v>
      </c>
      <c r="F27" s="317">
        <f t="shared" ref="F27:F29" si="0">E27-D27</f>
        <v>-2.5</v>
      </c>
      <c r="G27" s="167">
        <f>E27/D27*100</f>
        <v>93.150684931506845</v>
      </c>
      <c r="H27" s="468" t="s">
        <v>417</v>
      </c>
    </row>
    <row r="28" spans="1:8" ht="39" customHeight="1">
      <c r="A28" s="515" t="s">
        <v>306</v>
      </c>
      <c r="B28" s="251" t="s">
        <v>31</v>
      </c>
      <c r="C28" s="124" t="s">
        <v>80</v>
      </c>
      <c r="D28" s="408">
        <v>310</v>
      </c>
      <c r="E28" s="408">
        <v>326</v>
      </c>
      <c r="F28" s="317">
        <f t="shared" si="0"/>
        <v>16</v>
      </c>
      <c r="G28" s="167">
        <f>E28/D28*100</f>
        <v>105.16129032258064</v>
      </c>
      <c r="H28" s="676" t="s">
        <v>139</v>
      </c>
    </row>
    <row r="29" spans="1:8" ht="25.5">
      <c r="A29" s="407" t="s">
        <v>307</v>
      </c>
      <c r="B29" s="251" t="s">
        <v>31</v>
      </c>
      <c r="C29" s="124" t="s">
        <v>80</v>
      </c>
      <c r="D29" s="408">
        <v>260.5</v>
      </c>
      <c r="E29" s="408">
        <v>258</v>
      </c>
      <c r="F29" s="317">
        <f t="shared" si="0"/>
        <v>-2.5</v>
      </c>
      <c r="G29" s="167">
        <f>E29/D29*100</f>
        <v>99.04030710172745</v>
      </c>
      <c r="H29" s="468" t="s">
        <v>417</v>
      </c>
    </row>
    <row r="30" spans="1:8" ht="40.5" customHeight="1">
      <c r="A30" s="84" t="s">
        <v>8</v>
      </c>
      <c r="B30" s="75" t="s">
        <v>1</v>
      </c>
      <c r="C30" s="104" t="s">
        <v>221</v>
      </c>
      <c r="D30" s="244" t="s">
        <v>69</v>
      </c>
      <c r="E30" s="244" t="s">
        <v>70</v>
      </c>
      <c r="F30" s="244" t="s">
        <v>71</v>
      </c>
      <c r="G30" s="244" t="s">
        <v>72</v>
      </c>
      <c r="H30" s="246" t="s">
        <v>73</v>
      </c>
    </row>
    <row r="31" spans="1:8" ht="54" customHeight="1">
      <c r="A31" s="190" t="s">
        <v>301</v>
      </c>
      <c r="B31" s="75" t="s">
        <v>33</v>
      </c>
      <c r="C31" s="169" t="s">
        <v>33</v>
      </c>
      <c r="D31" s="409">
        <v>92490</v>
      </c>
      <c r="E31" s="79">
        <v>92489.096999999994</v>
      </c>
      <c r="F31" s="79">
        <f>E31-D31</f>
        <v>-0.90300000000570435</v>
      </c>
      <c r="G31" s="67">
        <f>E31/D31*100</f>
        <v>99.999023678235474</v>
      </c>
      <c r="H31" s="282" t="s">
        <v>250</v>
      </c>
    </row>
    <row r="32" spans="1:8" ht="45" customHeight="1">
      <c r="A32" s="190" t="s">
        <v>302</v>
      </c>
      <c r="B32" s="75"/>
      <c r="C32" s="169" t="s">
        <v>33</v>
      </c>
      <c r="D32" s="409">
        <v>609885</v>
      </c>
      <c r="E32" s="79">
        <v>609884.55799999996</v>
      </c>
      <c r="F32" s="79">
        <f>E32-D32</f>
        <v>-0.44200000003911555</v>
      </c>
      <c r="G32" s="67">
        <f>E32/D32*100</f>
        <v>99.999927527320722</v>
      </c>
      <c r="H32" s="282" t="s">
        <v>250</v>
      </c>
    </row>
    <row r="33" spans="1:8" ht="16.5" customHeight="1">
      <c r="A33" s="74" t="s">
        <v>34</v>
      </c>
      <c r="B33" s="74" t="s">
        <v>33</v>
      </c>
      <c r="C33" s="170" t="s">
        <v>33</v>
      </c>
      <c r="D33" s="171">
        <f>SUM(D31:D32)</f>
        <v>702375</v>
      </c>
      <c r="E33" s="171">
        <f>SUM(E31:E32)</f>
        <v>702373.65499999991</v>
      </c>
      <c r="F33" s="171">
        <f t="shared" ref="F33" si="1">SUM(F31:F32)</f>
        <v>-1.3450000000448199</v>
      </c>
      <c r="G33" s="172">
        <f>E33/D33*100</f>
        <v>99.999808506851736</v>
      </c>
      <c r="H33" s="672" t="s">
        <v>145</v>
      </c>
    </row>
    <row r="34" spans="1:8">
      <c r="A34" s="500"/>
      <c r="B34" s="500"/>
      <c r="C34" s="687"/>
      <c r="D34" s="501"/>
      <c r="E34" s="501"/>
      <c r="F34" s="501"/>
      <c r="G34" s="688"/>
      <c r="H34" s="607"/>
    </row>
    <row r="35" spans="1:8">
      <c r="A35" s="57" t="s">
        <v>37</v>
      </c>
      <c r="B35" s="449"/>
      <c r="C35" s="59"/>
      <c r="D35" s="59"/>
      <c r="E35" s="59"/>
      <c r="F35" s="59"/>
      <c r="G35" s="59"/>
      <c r="H35" s="59"/>
    </row>
    <row r="36" spans="1:8">
      <c r="A36" s="40" t="s">
        <v>10</v>
      </c>
      <c r="B36" s="449"/>
      <c r="C36" s="59"/>
      <c r="D36" s="59"/>
      <c r="E36" s="59"/>
      <c r="F36" s="59"/>
      <c r="G36" s="59"/>
      <c r="H36" s="59"/>
    </row>
    <row r="37" spans="1:8" ht="18" customHeight="1">
      <c r="A37" s="738" t="s">
        <v>22</v>
      </c>
      <c r="B37" s="738"/>
      <c r="C37" s="738"/>
      <c r="D37" s="738"/>
      <c r="E37" s="738"/>
      <c r="F37" s="738"/>
      <c r="G37" s="738"/>
      <c r="H37" s="738"/>
    </row>
    <row r="38" spans="1:8" ht="17.25" customHeight="1">
      <c r="A38" s="60" t="s">
        <v>7</v>
      </c>
      <c r="B38" s="449"/>
      <c r="C38" s="59"/>
      <c r="D38" s="59"/>
      <c r="E38" s="59"/>
      <c r="F38" s="59"/>
      <c r="G38" s="59"/>
      <c r="H38" s="59"/>
    </row>
    <row r="39" spans="1:8" ht="27.75" customHeight="1">
      <c r="A39" s="745" t="s">
        <v>170</v>
      </c>
      <c r="B39" s="745"/>
      <c r="C39" s="745"/>
      <c r="D39" s="745"/>
      <c r="E39" s="745"/>
      <c r="F39" s="745"/>
      <c r="G39" s="745"/>
      <c r="H39" s="745"/>
    </row>
    <row r="40" spans="1:8" ht="38.25">
      <c r="A40" s="74" t="s">
        <v>2</v>
      </c>
      <c r="B40" s="75" t="s">
        <v>1</v>
      </c>
      <c r="C40" s="104" t="s">
        <v>221</v>
      </c>
      <c r="D40" s="447" t="s">
        <v>69</v>
      </c>
      <c r="E40" s="447" t="s">
        <v>70</v>
      </c>
      <c r="F40" s="447" t="s">
        <v>71</v>
      </c>
      <c r="G40" s="447" t="s">
        <v>72</v>
      </c>
      <c r="H40" s="448" t="s">
        <v>73</v>
      </c>
    </row>
    <row r="41" spans="1:8" ht="25.5">
      <c r="A41" s="515" t="s">
        <v>303</v>
      </c>
      <c r="B41" s="282" t="s">
        <v>31</v>
      </c>
      <c r="C41" s="124" t="s">
        <v>80</v>
      </c>
      <c r="D41" s="345">
        <v>36.5</v>
      </c>
      <c r="E41" s="345">
        <v>34</v>
      </c>
      <c r="F41" s="410">
        <f t="shared" ref="F41" si="2">E41-D41</f>
        <v>-2.5</v>
      </c>
      <c r="G41" s="167">
        <f>E41/D41*100</f>
        <v>93.150684931506845</v>
      </c>
      <c r="H41" s="468" t="s">
        <v>308</v>
      </c>
    </row>
    <row r="42" spans="1:8" ht="25.5">
      <c r="A42" s="515" t="s">
        <v>304</v>
      </c>
      <c r="B42" s="282" t="s">
        <v>31</v>
      </c>
      <c r="C42" s="124" t="s">
        <v>80</v>
      </c>
      <c r="D42" s="408">
        <v>260.5</v>
      </c>
      <c r="E42" s="408">
        <v>258</v>
      </c>
      <c r="F42" s="79">
        <f t="shared" ref="F42" si="3">E42-D42</f>
        <v>-2.5</v>
      </c>
      <c r="G42" s="167">
        <f>E42/D42*100</f>
        <v>99.04030710172745</v>
      </c>
      <c r="H42" s="468" t="s">
        <v>308</v>
      </c>
    </row>
    <row r="43" spans="1:8" ht="40.5" customHeight="1">
      <c r="A43" s="84" t="s">
        <v>8</v>
      </c>
      <c r="B43" s="75" t="s">
        <v>1</v>
      </c>
      <c r="C43" s="104" t="s">
        <v>221</v>
      </c>
      <c r="D43" s="447" t="s">
        <v>69</v>
      </c>
      <c r="E43" s="447" t="s">
        <v>70</v>
      </c>
      <c r="F43" s="447" t="s">
        <v>71</v>
      </c>
      <c r="G43" s="447" t="s">
        <v>72</v>
      </c>
      <c r="H43" s="448" t="s">
        <v>73</v>
      </c>
    </row>
    <row r="44" spans="1:8" ht="38.25">
      <c r="A44" s="710" t="s">
        <v>301</v>
      </c>
      <c r="B44" s="75" t="s">
        <v>33</v>
      </c>
      <c r="C44" s="169" t="s">
        <v>33</v>
      </c>
      <c r="D44" s="409">
        <v>11165</v>
      </c>
      <c r="E44" s="79">
        <v>11165</v>
      </c>
      <c r="F44" s="79">
        <f>E44-D44</f>
        <v>0</v>
      </c>
      <c r="G44" s="67">
        <f>E44/D44*100</f>
        <v>100</v>
      </c>
      <c r="H44" s="450" t="s">
        <v>74</v>
      </c>
    </row>
    <row r="45" spans="1:8" ht="38.25">
      <c r="A45" s="190" t="s">
        <v>302</v>
      </c>
      <c r="B45" s="75"/>
      <c r="C45" s="169" t="s">
        <v>33</v>
      </c>
      <c r="D45" s="409">
        <v>85951</v>
      </c>
      <c r="E45" s="79">
        <v>85951</v>
      </c>
      <c r="F45" s="79">
        <f>E45-D45</f>
        <v>0</v>
      </c>
      <c r="G45" s="67">
        <f>E45/D45*100</f>
        <v>100</v>
      </c>
      <c r="H45" s="468" t="s">
        <v>74</v>
      </c>
    </row>
    <row r="46" spans="1:8" ht="17.25" customHeight="1">
      <c r="A46" s="74" t="s">
        <v>34</v>
      </c>
      <c r="B46" s="74" t="s">
        <v>33</v>
      </c>
      <c r="C46" s="170" t="s">
        <v>33</v>
      </c>
      <c r="D46" s="171">
        <f>SUM(D44:D45)</f>
        <v>97116</v>
      </c>
      <c r="E46" s="171">
        <f t="shared" ref="E46:F46" si="4">SUM(E44:E45)</f>
        <v>97116</v>
      </c>
      <c r="F46" s="171">
        <f t="shared" si="4"/>
        <v>0</v>
      </c>
      <c r="G46" s="172">
        <f>E46/D46*100</f>
        <v>100</v>
      </c>
      <c r="H46" s="672" t="s">
        <v>145</v>
      </c>
    </row>
    <row r="48" spans="1:8" ht="27.75" customHeight="1">
      <c r="A48" s="735" t="s">
        <v>410</v>
      </c>
      <c r="B48" s="735"/>
      <c r="C48" s="735"/>
      <c r="D48" s="735"/>
      <c r="E48" s="148"/>
      <c r="F48" s="148"/>
      <c r="H48" s="674" t="s">
        <v>219</v>
      </c>
    </row>
    <row r="49" spans="1:8" s="39" customFormat="1" ht="15">
      <c r="A49" s="42"/>
      <c r="B49" s="42"/>
      <c r="C49" s="42"/>
      <c r="D49" s="173"/>
      <c r="E49" s="148"/>
      <c r="F49" s="148"/>
      <c r="H49" s="470"/>
    </row>
    <row r="50" spans="1:8" s="39" customFormat="1" ht="15">
      <c r="A50" s="53" t="s">
        <v>476</v>
      </c>
      <c r="B50" s="42"/>
      <c r="C50" s="42"/>
      <c r="D50" s="42"/>
      <c r="E50" s="148"/>
      <c r="F50" s="148"/>
      <c r="H50" s="674" t="s">
        <v>335</v>
      </c>
    </row>
    <row r="51" spans="1:8" s="39" customFormat="1">
      <c r="A51" s="42"/>
      <c r="B51" s="42"/>
      <c r="C51" s="42"/>
      <c r="D51" s="42"/>
      <c r="E51" s="42"/>
      <c r="F51" s="42"/>
      <c r="H51" s="470"/>
    </row>
    <row r="52" spans="1:8" s="39" customFormat="1" ht="16.5" customHeight="1">
      <c r="A52" s="735" t="s">
        <v>409</v>
      </c>
      <c r="B52" s="735"/>
      <c r="C52" s="735"/>
      <c r="D52" s="735"/>
      <c r="E52" s="40"/>
      <c r="F52" s="40"/>
      <c r="H52" s="675" t="s">
        <v>295</v>
      </c>
    </row>
    <row r="57" spans="1:8" ht="18.75" customHeight="1"/>
    <row r="58" spans="1:8" ht="43.5" customHeight="1"/>
    <row r="59" spans="1:8" ht="54" customHeight="1"/>
    <row r="60" spans="1:8" ht="50.25" customHeight="1"/>
    <row r="61" spans="1:8" ht="92.25" customHeight="1"/>
    <row r="62" spans="1:8" ht="51" customHeight="1"/>
    <row r="63" spans="1:8" ht="42" customHeight="1"/>
    <row r="65" ht="29.25" customHeight="1"/>
    <row r="67" ht="33" customHeight="1"/>
    <row r="69" ht="39" customHeight="1"/>
  </sheetData>
  <mergeCells count="21">
    <mergeCell ref="A10:H10"/>
    <mergeCell ref="A1:H1"/>
    <mergeCell ref="A3:H3"/>
    <mergeCell ref="A4:H4"/>
    <mergeCell ref="A6:H6"/>
    <mergeCell ref="A7:H7"/>
    <mergeCell ref="A48:D48"/>
    <mergeCell ref="A52:D52"/>
    <mergeCell ref="A22:H22"/>
    <mergeCell ref="A24:H24"/>
    <mergeCell ref="A11:H11"/>
    <mergeCell ref="A13:A14"/>
    <mergeCell ref="B13:B14"/>
    <mergeCell ref="C13:C14"/>
    <mergeCell ref="D13:D14"/>
    <mergeCell ref="E13:E14"/>
    <mergeCell ref="F13:F14"/>
    <mergeCell ref="G13:G14"/>
    <mergeCell ref="H13:H14"/>
    <mergeCell ref="A37:H37"/>
    <mergeCell ref="A39:H39"/>
  </mergeCells>
  <pageMargins left="0.70866141732283472" right="0.31496062992125984" top="0.55118110236220474" bottom="0.55118110236220474" header="0.31496062992125984" footer="0.31496062992125984"/>
  <pageSetup paperSize="9" scale="83" fitToHeight="2" orientation="landscape" r:id="rId1"/>
  <rowBreaks count="1" manualBreakCount="1">
    <brk id="25" max="7" man="1"/>
  </rowBreaks>
</worksheet>
</file>

<file path=xl/worksheets/sheet20.xml><?xml version="1.0" encoding="utf-8"?>
<worksheet xmlns="http://schemas.openxmlformats.org/spreadsheetml/2006/main" xmlns:r="http://schemas.openxmlformats.org/officeDocument/2006/relationships">
  <sheetPr>
    <tabColor rgb="FFFFFF00"/>
    <pageSetUpPr fitToPage="1"/>
  </sheetPr>
  <dimension ref="A1:K45"/>
  <sheetViews>
    <sheetView view="pageBreakPreview" topLeftCell="A28" zoomScale="90" zoomScaleNormal="100" zoomScaleSheetLayoutView="90" workbookViewId="0">
      <selection activeCell="A32" sqref="A32"/>
    </sheetView>
  </sheetViews>
  <sheetFormatPr defaultColWidth="9.140625" defaultRowHeight="12.75"/>
  <cols>
    <col min="1" max="1" width="42" style="630" customWidth="1"/>
    <col min="2" max="2" width="11.42578125" style="630" customWidth="1"/>
    <col min="3" max="3" width="8.7109375" style="630" customWidth="1"/>
    <col min="4" max="4" width="9.5703125" style="630" customWidth="1"/>
    <col min="5" max="5" width="11.85546875" style="630" customWidth="1"/>
    <col min="6" max="6" width="13.42578125" style="630" customWidth="1"/>
    <col min="7" max="7" width="42.7109375" style="630" customWidth="1"/>
    <col min="8" max="16384" width="9.140625" style="630"/>
  </cols>
  <sheetData>
    <row r="1" spans="1:11" s="1" customFormat="1" ht="42" customHeight="1">
      <c r="A1" s="879" t="s">
        <v>293</v>
      </c>
      <c r="B1" s="879"/>
      <c r="C1" s="879"/>
      <c r="D1" s="879"/>
      <c r="E1" s="879"/>
      <c r="F1" s="879"/>
      <c r="G1" s="879"/>
      <c r="H1" s="628"/>
      <c r="I1" s="628"/>
      <c r="J1" s="628"/>
      <c r="K1" s="628"/>
    </row>
    <row r="2" spans="1:11">
      <c r="A2" s="1"/>
      <c r="B2" s="1"/>
      <c r="C2" s="1"/>
      <c r="D2" s="629"/>
      <c r="E2" s="629"/>
      <c r="F2" s="629"/>
      <c r="G2" s="629"/>
    </row>
    <row r="3" spans="1:11" s="1" customFormat="1" ht="12.75" customHeight="1">
      <c r="A3" s="887" t="s">
        <v>254</v>
      </c>
      <c r="B3" s="887"/>
      <c r="C3" s="887"/>
      <c r="D3" s="887"/>
      <c r="E3" s="887"/>
      <c r="F3" s="887"/>
      <c r="G3" s="887"/>
      <c r="H3" s="887"/>
      <c r="I3" s="631"/>
      <c r="J3" s="631"/>
      <c r="K3" s="631"/>
    </row>
    <row r="4" spans="1:11">
      <c r="A4" s="880" t="s">
        <v>268</v>
      </c>
      <c r="B4" s="880"/>
      <c r="C4" s="880"/>
      <c r="D4" s="880"/>
      <c r="E4" s="880"/>
      <c r="F4" s="880"/>
      <c r="G4" s="880"/>
    </row>
    <row r="5" spans="1:11">
      <c r="A5" s="632" t="s">
        <v>4</v>
      </c>
      <c r="B5" s="633"/>
      <c r="C5" s="633"/>
      <c r="D5" s="633"/>
      <c r="E5" s="633"/>
      <c r="F5" s="633"/>
      <c r="G5" s="633"/>
    </row>
    <row r="6" spans="1:11">
      <c r="A6" s="886" t="s">
        <v>95</v>
      </c>
      <c r="B6" s="886"/>
      <c r="C6" s="886"/>
      <c r="D6" s="886"/>
      <c r="E6" s="886"/>
      <c r="F6" s="886"/>
      <c r="G6" s="886"/>
    </row>
    <row r="7" spans="1:11">
      <c r="A7" s="881" t="s">
        <v>96</v>
      </c>
      <c r="B7" s="881"/>
      <c r="C7" s="881"/>
      <c r="D7" s="881"/>
      <c r="E7" s="881"/>
      <c r="F7" s="881"/>
      <c r="G7" s="881"/>
    </row>
    <row r="8" spans="1:11">
      <c r="A8" s="634" t="s">
        <v>97</v>
      </c>
      <c r="B8" s="635"/>
      <c r="C8" s="635"/>
      <c r="D8" s="635"/>
      <c r="E8" s="635"/>
      <c r="F8" s="635"/>
    </row>
    <row r="9" spans="1:11">
      <c r="A9" s="886" t="s">
        <v>98</v>
      </c>
      <c r="B9" s="886"/>
      <c r="C9" s="886"/>
      <c r="D9" s="886"/>
      <c r="E9" s="886"/>
      <c r="F9" s="886"/>
      <c r="G9" s="886"/>
    </row>
    <row r="10" spans="1:11">
      <c r="A10" s="884" t="s">
        <v>163</v>
      </c>
      <c r="B10" s="885"/>
      <c r="C10" s="885"/>
      <c r="D10" s="885"/>
      <c r="E10" s="885"/>
      <c r="F10" s="885"/>
      <c r="G10" s="885"/>
    </row>
    <row r="11" spans="1:11" ht="43.9" customHeight="1">
      <c r="A11" s="883" t="s">
        <v>205</v>
      </c>
      <c r="B11" s="883"/>
      <c r="C11" s="883"/>
      <c r="D11" s="883"/>
      <c r="E11" s="883"/>
      <c r="F11" s="883"/>
      <c r="G11" s="883"/>
    </row>
    <row r="12" spans="1:11" ht="38.25" customHeight="1">
      <c r="A12" s="636" t="s">
        <v>5</v>
      </c>
      <c r="B12" s="637" t="s">
        <v>1</v>
      </c>
      <c r="C12" s="638" t="s">
        <v>69</v>
      </c>
      <c r="D12" s="638" t="s">
        <v>70</v>
      </c>
      <c r="E12" s="638" t="s">
        <v>71</v>
      </c>
      <c r="F12" s="638" t="s">
        <v>72</v>
      </c>
      <c r="G12" s="638" t="s">
        <v>73</v>
      </c>
    </row>
    <row r="13" spans="1:11" ht="40.5" customHeight="1">
      <c r="A13" s="436" t="s">
        <v>269</v>
      </c>
      <c r="B13" s="428" t="s">
        <v>3</v>
      </c>
      <c r="C13" s="345">
        <f>C39</f>
        <v>791291.2</v>
      </c>
      <c r="D13" s="345">
        <f>D39</f>
        <v>791290.52099999995</v>
      </c>
      <c r="E13" s="345">
        <f>D13-C13</f>
        <v>-0.67900000000372529</v>
      </c>
      <c r="F13" s="3">
        <f>D13/C13*100</f>
        <v>99.999914190881938</v>
      </c>
      <c r="G13" s="639" t="s">
        <v>380</v>
      </c>
    </row>
    <row r="14" spans="1:11" ht="25.5">
      <c r="A14" s="640" t="s">
        <v>6</v>
      </c>
      <c r="B14" s="637" t="s">
        <v>3</v>
      </c>
      <c r="C14" s="641">
        <f>C13</f>
        <v>791291.2</v>
      </c>
      <c r="D14" s="641">
        <f>D13</f>
        <v>791290.52099999995</v>
      </c>
      <c r="E14" s="345">
        <f>D14-C14</f>
        <v>-0.67900000000372529</v>
      </c>
      <c r="F14" s="642">
        <f>D14/C14*100</f>
        <v>99.999914190881938</v>
      </c>
      <c r="G14" s="642" t="s">
        <v>78</v>
      </c>
    </row>
    <row r="15" spans="1:11">
      <c r="A15" s="643"/>
      <c r="B15" s="644"/>
      <c r="C15" s="645"/>
      <c r="D15" s="645"/>
      <c r="E15" s="646"/>
      <c r="F15" s="647"/>
      <c r="G15" s="647"/>
    </row>
    <row r="16" spans="1:11">
      <c r="A16" s="648" t="s">
        <v>48</v>
      </c>
      <c r="B16" s="649"/>
      <c r="C16" s="650"/>
      <c r="D16" s="651"/>
      <c r="E16" s="649"/>
      <c r="F16" s="649"/>
      <c r="G16" s="651"/>
    </row>
    <row r="17" spans="1:10">
      <c r="A17" s="652" t="s">
        <v>10</v>
      </c>
      <c r="B17" s="649"/>
      <c r="C17" s="650"/>
      <c r="D17" s="651"/>
      <c r="E17" s="649"/>
      <c r="F17" s="649"/>
      <c r="G17" s="649"/>
    </row>
    <row r="18" spans="1:10">
      <c r="A18" s="882" t="s">
        <v>22</v>
      </c>
      <c r="B18" s="882"/>
      <c r="C18" s="882"/>
      <c r="D18" s="882"/>
      <c r="E18" s="882"/>
      <c r="F18" s="882"/>
      <c r="G18" s="882"/>
    </row>
    <row r="19" spans="1:10">
      <c r="A19" s="648" t="s">
        <v>7</v>
      </c>
      <c r="B19" s="649"/>
      <c r="C19" s="650"/>
      <c r="D19" s="651"/>
      <c r="E19" s="649"/>
      <c r="F19" s="649"/>
      <c r="G19" s="649"/>
    </row>
    <row r="20" spans="1:10">
      <c r="A20" s="883" t="s">
        <v>206</v>
      </c>
      <c r="B20" s="883"/>
      <c r="C20" s="883"/>
      <c r="D20" s="883"/>
      <c r="E20" s="883"/>
      <c r="F20" s="883"/>
      <c r="G20" s="883"/>
    </row>
    <row r="21" spans="1:10">
      <c r="A21" s="888" t="s">
        <v>2</v>
      </c>
      <c r="B21" s="893" t="s">
        <v>1</v>
      </c>
      <c r="C21" s="888" t="s">
        <v>69</v>
      </c>
      <c r="D21" s="888" t="s">
        <v>70</v>
      </c>
      <c r="E21" s="888" t="s">
        <v>71</v>
      </c>
      <c r="F21" s="888" t="s">
        <v>72</v>
      </c>
      <c r="G21" s="888" t="s">
        <v>73</v>
      </c>
    </row>
    <row r="22" spans="1:10" ht="27.75" customHeight="1">
      <c r="A22" s="889"/>
      <c r="B22" s="893"/>
      <c r="C22" s="889"/>
      <c r="D22" s="889"/>
      <c r="E22" s="889"/>
      <c r="F22" s="889"/>
      <c r="G22" s="889"/>
    </row>
    <row r="23" spans="1:10" ht="12.75" customHeight="1">
      <c r="A23" s="436" t="s">
        <v>461</v>
      </c>
      <c r="B23" s="2" t="s">
        <v>11</v>
      </c>
      <c r="C23" s="437">
        <v>493</v>
      </c>
      <c r="D23" s="437">
        <v>493</v>
      </c>
      <c r="E23" s="653">
        <f t="shared" ref="E23" si="0">D23-C23</f>
        <v>0</v>
      </c>
      <c r="F23" s="416">
        <v>100</v>
      </c>
      <c r="G23" s="3" t="s">
        <v>78</v>
      </c>
    </row>
    <row r="24" spans="1:10" ht="38.25">
      <c r="A24" s="436" t="s">
        <v>337</v>
      </c>
      <c r="B24" s="2" t="s">
        <v>11</v>
      </c>
      <c r="C24" s="437">
        <v>656</v>
      </c>
      <c r="D24" s="437">
        <v>656</v>
      </c>
      <c r="E24" s="653">
        <f t="shared" ref="E24" si="1">D24-C24</f>
        <v>0</v>
      </c>
      <c r="F24" s="416">
        <v>100</v>
      </c>
      <c r="G24" s="3" t="s">
        <v>78</v>
      </c>
    </row>
    <row r="25" spans="1:10">
      <c r="A25" s="433" t="s">
        <v>459</v>
      </c>
      <c r="B25" s="2" t="s">
        <v>67</v>
      </c>
      <c r="C25" s="438">
        <v>2919</v>
      </c>
      <c r="D25" s="438">
        <v>2919</v>
      </c>
      <c r="E25" s="654">
        <f t="shared" ref="E25" si="2">C25-D25</f>
        <v>0</v>
      </c>
      <c r="F25" s="655">
        <f t="shared" ref="F25" si="3">D25/C25*100</f>
        <v>100</v>
      </c>
      <c r="G25" s="3" t="s">
        <v>78</v>
      </c>
    </row>
    <row r="26" spans="1:10">
      <c r="A26" s="498" t="s">
        <v>378</v>
      </c>
      <c r="B26" s="2" t="s">
        <v>67</v>
      </c>
      <c r="C26" s="438">
        <v>530</v>
      </c>
      <c r="D26" s="438">
        <v>530</v>
      </c>
      <c r="E26" s="654">
        <f t="shared" ref="E26" si="4">C26-D26</f>
        <v>0</v>
      </c>
      <c r="F26" s="655">
        <f t="shared" ref="F26" si="5">D26/C26*100</f>
        <v>100</v>
      </c>
      <c r="G26" s="3" t="s">
        <v>78</v>
      </c>
    </row>
    <row r="27" spans="1:10" ht="25.5">
      <c r="A27" s="498" t="s">
        <v>460</v>
      </c>
      <c r="B27" s="2" t="s">
        <v>67</v>
      </c>
      <c r="C27" s="612">
        <f>9+3429</f>
        <v>3438</v>
      </c>
      <c r="D27" s="612">
        <v>3438</v>
      </c>
      <c r="E27" s="654">
        <f t="shared" ref="E27:E29" si="6">C27-D27</f>
        <v>0</v>
      </c>
      <c r="F27" s="655">
        <f t="shared" ref="F27:F29" si="7">D27/C27*100</f>
        <v>100</v>
      </c>
      <c r="G27" s="3" t="s">
        <v>78</v>
      </c>
    </row>
    <row r="28" spans="1:10">
      <c r="A28" s="498" t="s">
        <v>379</v>
      </c>
      <c r="B28" s="2" t="s">
        <v>67</v>
      </c>
      <c r="C28" s="612">
        <v>2833</v>
      </c>
      <c r="D28" s="612">
        <v>2833</v>
      </c>
      <c r="E28" s="654">
        <f t="shared" si="6"/>
        <v>0</v>
      </c>
      <c r="F28" s="655">
        <f t="shared" si="7"/>
        <v>100</v>
      </c>
      <c r="G28" s="3" t="s">
        <v>78</v>
      </c>
    </row>
    <row r="29" spans="1:10">
      <c r="A29" s="498" t="s">
        <v>408</v>
      </c>
      <c r="B29" s="2" t="s">
        <v>67</v>
      </c>
      <c r="C29" s="612">
        <v>610</v>
      </c>
      <c r="D29" s="612">
        <v>610</v>
      </c>
      <c r="E29" s="654">
        <f t="shared" si="6"/>
        <v>0</v>
      </c>
      <c r="F29" s="655">
        <f t="shared" si="7"/>
        <v>100</v>
      </c>
      <c r="G29" s="3" t="s">
        <v>78</v>
      </c>
    </row>
    <row r="30" spans="1:10" ht="28.5" customHeight="1">
      <c r="A30" s="891" t="s">
        <v>8</v>
      </c>
      <c r="B30" s="893" t="s">
        <v>1</v>
      </c>
      <c r="C30" s="888" t="s">
        <v>69</v>
      </c>
      <c r="D30" s="888" t="s">
        <v>70</v>
      </c>
      <c r="E30" s="888" t="s">
        <v>71</v>
      </c>
      <c r="F30" s="888" t="s">
        <v>72</v>
      </c>
      <c r="G30" s="888" t="s">
        <v>73</v>
      </c>
    </row>
    <row r="31" spans="1:10">
      <c r="A31" s="892"/>
      <c r="B31" s="893"/>
      <c r="C31" s="889"/>
      <c r="D31" s="889"/>
      <c r="E31" s="889"/>
      <c r="F31" s="889"/>
      <c r="G31" s="890"/>
      <c r="J31" s="656"/>
    </row>
    <row r="32" spans="1:10" ht="25.5">
      <c r="A32" s="625" t="s">
        <v>461</v>
      </c>
      <c r="B32" s="2" t="s">
        <v>3</v>
      </c>
      <c r="C32" s="345">
        <v>42949</v>
      </c>
      <c r="D32" s="345">
        <v>42948.951000000001</v>
      </c>
      <c r="E32" s="654">
        <f t="shared" ref="E32:E34" si="8">C32-D32</f>
        <v>4.8999999999068677E-2</v>
      </c>
      <c r="F32" s="657">
        <f t="shared" ref="F32:F39" si="9">D32/C32*100</f>
        <v>99.999885911197012</v>
      </c>
      <c r="G32" s="428" t="s">
        <v>137</v>
      </c>
      <c r="H32" s="615"/>
      <c r="J32" s="656"/>
    </row>
    <row r="33" spans="1:11" ht="38.25">
      <c r="A33" s="625" t="s">
        <v>337</v>
      </c>
      <c r="B33" s="2" t="s">
        <v>3</v>
      </c>
      <c r="C33" s="726">
        <v>64374</v>
      </c>
      <c r="D33" s="726">
        <v>64374</v>
      </c>
      <c r="E33" s="654">
        <f t="shared" si="8"/>
        <v>0</v>
      </c>
      <c r="F33" s="657">
        <f t="shared" si="9"/>
        <v>100</v>
      </c>
      <c r="G33" s="3" t="s">
        <v>78</v>
      </c>
      <c r="H33" s="616"/>
      <c r="J33" s="656"/>
    </row>
    <row r="34" spans="1:11" ht="26.25" customHeight="1">
      <c r="A34" s="626" t="s">
        <v>459</v>
      </c>
      <c r="B34" s="2" t="s">
        <v>3</v>
      </c>
      <c r="C34" s="727">
        <v>108779</v>
      </c>
      <c r="D34" s="727">
        <v>108778.92</v>
      </c>
      <c r="E34" s="654">
        <f t="shared" si="8"/>
        <v>8.000000000174623E-2</v>
      </c>
      <c r="F34" s="657">
        <f t="shared" si="9"/>
        <v>99.99992645639324</v>
      </c>
      <c r="G34" s="3" t="s">
        <v>78</v>
      </c>
      <c r="H34" s="617"/>
      <c r="J34" s="656"/>
    </row>
    <row r="35" spans="1:11">
      <c r="A35" s="627" t="s">
        <v>378</v>
      </c>
      <c r="B35" s="2" t="s">
        <v>3</v>
      </c>
      <c r="C35" s="727">
        <v>101167</v>
      </c>
      <c r="D35" s="727">
        <v>101167</v>
      </c>
      <c r="E35" s="654">
        <f t="shared" ref="E35:E39" si="10">C35-D35</f>
        <v>0</v>
      </c>
      <c r="F35" s="657">
        <f t="shared" ref="F35" si="11">D35/C35*100</f>
        <v>100</v>
      </c>
      <c r="G35" s="3" t="s">
        <v>78</v>
      </c>
      <c r="H35" s="617"/>
      <c r="J35" s="656"/>
    </row>
    <row r="36" spans="1:11" ht="26.25" customHeight="1">
      <c r="A36" s="627" t="s">
        <v>460</v>
      </c>
      <c r="B36" s="2" t="s">
        <v>3</v>
      </c>
      <c r="C36" s="727">
        <v>287851</v>
      </c>
      <c r="D36" s="727">
        <v>287850.45</v>
      </c>
      <c r="E36" s="654">
        <f t="shared" ref="E36:E37" si="12">C36-D36</f>
        <v>0.54999999998835847</v>
      </c>
      <c r="F36" s="657">
        <f t="shared" ref="F36:F37" si="13">D36/C36*100</f>
        <v>99.999808928925034</v>
      </c>
      <c r="G36" s="3" t="s">
        <v>78</v>
      </c>
      <c r="H36" s="617"/>
      <c r="J36" s="656"/>
    </row>
    <row r="37" spans="1:11">
      <c r="A37" s="627" t="s">
        <v>379</v>
      </c>
      <c r="B37" s="2" t="s">
        <v>3</v>
      </c>
      <c r="C37" s="727">
        <v>119060</v>
      </c>
      <c r="D37" s="727">
        <v>119060</v>
      </c>
      <c r="E37" s="654">
        <f t="shared" si="12"/>
        <v>0</v>
      </c>
      <c r="F37" s="657">
        <f t="shared" si="13"/>
        <v>100</v>
      </c>
      <c r="G37" s="3" t="s">
        <v>78</v>
      </c>
      <c r="H37" s="617"/>
      <c r="J37" s="656"/>
    </row>
    <row r="38" spans="1:11">
      <c r="A38" s="627" t="s">
        <v>408</v>
      </c>
      <c r="B38" s="2" t="s">
        <v>3</v>
      </c>
      <c r="C38" s="727">
        <v>67111.199999999997</v>
      </c>
      <c r="D38" s="727">
        <v>67111.199999999997</v>
      </c>
      <c r="E38" s="654">
        <f t="shared" ref="E38" si="14">C38-D38</f>
        <v>0</v>
      </c>
      <c r="F38" s="655">
        <f t="shared" ref="F38" si="15">D38/C38*100</f>
        <v>100</v>
      </c>
      <c r="G38" s="728" t="s">
        <v>78</v>
      </c>
      <c r="H38" s="656"/>
      <c r="I38" s="656"/>
      <c r="J38" s="656"/>
    </row>
    <row r="39" spans="1:11" ht="25.5">
      <c r="A39" s="636" t="s">
        <v>9</v>
      </c>
      <c r="B39" s="637" t="s">
        <v>3</v>
      </c>
      <c r="C39" s="641">
        <f>SUM(C32:C38)</f>
        <v>791291.2</v>
      </c>
      <c r="D39" s="641">
        <f>SUM(D32:D38)</f>
        <v>791290.52099999995</v>
      </c>
      <c r="E39" s="658">
        <f t="shared" si="10"/>
        <v>0.67900000000372529</v>
      </c>
      <c r="F39" s="659">
        <f t="shared" si="9"/>
        <v>99.999914190881938</v>
      </c>
      <c r="G39" s="642" t="s">
        <v>74</v>
      </c>
      <c r="I39" s="656"/>
      <c r="J39" s="656"/>
    </row>
    <row r="40" spans="1:11">
      <c r="A40" s="660"/>
      <c r="B40" s="644"/>
      <c r="C40" s="647"/>
      <c r="D40" s="647"/>
      <c r="E40" s="647"/>
      <c r="F40" s="647"/>
      <c r="G40" s="647"/>
    </row>
    <row r="41" spans="1:11" ht="27" customHeight="1">
      <c r="A41" s="735" t="s">
        <v>410</v>
      </c>
      <c r="B41" s="735"/>
      <c r="C41" s="735"/>
      <c r="D41" s="735"/>
      <c r="E41" s="661"/>
      <c r="F41" s="661"/>
      <c r="G41" s="662" t="s">
        <v>219</v>
      </c>
      <c r="H41" s="663"/>
      <c r="I41" s="663"/>
      <c r="J41" s="663"/>
      <c r="K41" s="663"/>
    </row>
    <row r="42" spans="1:11">
      <c r="D42" s="664"/>
      <c r="E42" s="665"/>
      <c r="G42" s="666"/>
      <c r="H42" s="662"/>
    </row>
    <row r="43" spans="1:11" s="1" customFormat="1">
      <c r="A43" s="667" t="s">
        <v>476</v>
      </c>
      <c r="B43" s="630"/>
      <c r="C43" s="630"/>
      <c r="D43" s="630"/>
      <c r="E43" s="630"/>
      <c r="F43" s="630"/>
      <c r="G43" s="662" t="s">
        <v>335</v>
      </c>
      <c r="H43" s="663"/>
      <c r="I43" s="663"/>
      <c r="J43" s="663"/>
      <c r="K43" s="663"/>
    </row>
    <row r="44" spans="1:11" s="1" customFormat="1">
      <c r="A44" s="630"/>
      <c r="B44" s="630"/>
      <c r="C44" s="630"/>
      <c r="D44" s="630"/>
      <c r="E44" s="630"/>
      <c r="F44" s="630"/>
      <c r="G44" s="666"/>
      <c r="H44" s="630"/>
    </row>
    <row r="45" spans="1:11" s="1" customFormat="1" ht="16.5" customHeight="1">
      <c r="A45" s="735" t="s">
        <v>409</v>
      </c>
      <c r="B45" s="735"/>
      <c r="C45" s="735"/>
      <c r="D45" s="735"/>
      <c r="E45" s="634"/>
      <c r="F45" s="634"/>
      <c r="G45" s="668" t="s">
        <v>295</v>
      </c>
      <c r="H45" s="669"/>
      <c r="I45" s="669"/>
      <c r="J45" s="669"/>
      <c r="K45" s="669"/>
    </row>
  </sheetData>
  <mergeCells count="26">
    <mergeCell ref="A45:D45"/>
    <mergeCell ref="A41:D41"/>
    <mergeCell ref="G21:G22"/>
    <mergeCell ref="C30:C31"/>
    <mergeCell ref="D30:D31"/>
    <mergeCell ref="E30:E31"/>
    <mergeCell ref="F30:F31"/>
    <mergeCell ref="G30:G31"/>
    <mergeCell ref="D21:D22"/>
    <mergeCell ref="E21:E22"/>
    <mergeCell ref="F21:F22"/>
    <mergeCell ref="A30:A31"/>
    <mergeCell ref="B30:B31"/>
    <mergeCell ref="A21:A22"/>
    <mergeCell ref="B21:B22"/>
    <mergeCell ref="C21:C22"/>
    <mergeCell ref="A1:G1"/>
    <mergeCell ref="A4:G4"/>
    <mergeCell ref="A7:G7"/>
    <mergeCell ref="A18:G18"/>
    <mergeCell ref="A20:G20"/>
    <mergeCell ref="A10:G10"/>
    <mergeCell ref="A11:G11"/>
    <mergeCell ref="A6:G6"/>
    <mergeCell ref="A9:G9"/>
    <mergeCell ref="A3:H3"/>
  </mergeCells>
  <pageMargins left="0.70866141732283472" right="0.31496062992125984" top="0.55118110236220474" bottom="0.35433070866141736" header="0.31496062992125984" footer="0.31496062992125984"/>
  <pageSetup paperSize="9" scale="99" fitToHeight="2" orientation="landscape" r:id="rId1"/>
  <rowBreaks count="1" manualBreakCount="1">
    <brk id="20" max="6" man="1"/>
  </rowBreaks>
</worksheet>
</file>

<file path=xl/worksheets/sheet21.xml><?xml version="1.0" encoding="utf-8"?>
<worksheet xmlns="http://schemas.openxmlformats.org/spreadsheetml/2006/main" xmlns:r="http://schemas.openxmlformats.org/officeDocument/2006/relationships">
  <sheetPr>
    <tabColor rgb="FFFFFF00"/>
  </sheetPr>
  <dimension ref="A1:K43"/>
  <sheetViews>
    <sheetView view="pageBreakPreview" zoomScale="90" zoomScaleNormal="100" zoomScaleSheetLayoutView="90" workbookViewId="0">
      <selection activeCell="I6" sqref="I6"/>
    </sheetView>
  </sheetViews>
  <sheetFormatPr defaultColWidth="9.140625" defaultRowHeight="12.75"/>
  <cols>
    <col min="1" max="1" width="44.85546875" style="42" customWidth="1"/>
    <col min="2" max="2" width="12.28515625" style="42" customWidth="1"/>
    <col min="3" max="3" width="9" style="42" customWidth="1"/>
    <col min="4" max="4" width="10.42578125" style="42" customWidth="1"/>
    <col min="5" max="5" width="11.85546875" style="42" customWidth="1"/>
    <col min="6" max="6" width="12.140625" style="42" customWidth="1"/>
    <col min="7" max="7" width="38.7109375" style="42" customWidth="1"/>
    <col min="8" max="16384" width="9.140625" style="42"/>
  </cols>
  <sheetData>
    <row r="1" spans="1:11" s="39" customFormat="1" ht="36" customHeight="1">
      <c r="A1" s="732" t="s">
        <v>293</v>
      </c>
      <c r="B1" s="732"/>
      <c r="C1" s="732"/>
      <c r="D1" s="732"/>
      <c r="E1" s="732"/>
      <c r="F1" s="732"/>
      <c r="G1" s="732"/>
      <c r="H1" s="442"/>
      <c r="I1" s="442"/>
      <c r="J1" s="442"/>
      <c r="K1" s="442"/>
    </row>
    <row r="2" spans="1:11" ht="13.5" customHeight="1">
      <c r="A2" s="777"/>
      <c r="B2" s="777"/>
      <c r="C2" s="777"/>
      <c r="D2" s="777"/>
      <c r="E2" s="777"/>
      <c r="F2" s="777"/>
      <c r="G2" s="777"/>
    </row>
    <row r="3" spans="1:11" s="39" customFormat="1" ht="12.75" customHeight="1">
      <c r="A3" s="740" t="s">
        <v>254</v>
      </c>
      <c r="B3" s="740"/>
      <c r="C3" s="740"/>
      <c r="D3" s="740"/>
      <c r="E3" s="740"/>
      <c r="F3" s="740"/>
      <c r="G3" s="740"/>
      <c r="H3" s="740"/>
      <c r="I3" s="177"/>
      <c r="J3" s="177"/>
      <c r="K3" s="177"/>
    </row>
    <row r="4" spans="1:11">
      <c r="A4" s="741" t="s">
        <v>462</v>
      </c>
      <c r="B4" s="741"/>
      <c r="C4" s="741"/>
      <c r="D4" s="741"/>
      <c r="E4" s="741"/>
      <c r="F4" s="741"/>
      <c r="G4" s="741"/>
    </row>
    <row r="5" spans="1:11">
      <c r="A5" s="131" t="s">
        <v>4</v>
      </c>
      <c r="B5" s="51"/>
      <c r="C5" s="51"/>
      <c r="D5" s="51"/>
      <c r="E5" s="51"/>
      <c r="F5" s="51"/>
      <c r="G5" s="51"/>
    </row>
    <row r="6" spans="1:11">
      <c r="A6" s="781" t="s">
        <v>100</v>
      </c>
      <c r="B6" s="781"/>
      <c r="C6" s="781"/>
      <c r="D6" s="781"/>
      <c r="E6" s="781"/>
      <c r="F6" s="781"/>
      <c r="G6" s="781"/>
    </row>
    <row r="7" spans="1:11">
      <c r="A7" s="781" t="s">
        <v>116</v>
      </c>
      <c r="B7" s="781"/>
      <c r="C7" s="781"/>
      <c r="D7" s="781"/>
      <c r="E7" s="781"/>
      <c r="F7" s="781"/>
      <c r="G7" s="781"/>
    </row>
    <row r="8" spans="1:11">
      <c r="A8" s="781" t="s">
        <v>101</v>
      </c>
      <c r="B8" s="781"/>
      <c r="C8" s="781"/>
      <c r="D8" s="781"/>
      <c r="E8" s="781"/>
      <c r="F8" s="781"/>
      <c r="G8" s="781"/>
    </row>
    <row r="9" spans="1:11">
      <c r="A9" s="781" t="s">
        <v>18</v>
      </c>
      <c r="B9" s="781"/>
      <c r="C9" s="781"/>
      <c r="D9" s="781"/>
      <c r="E9" s="781"/>
      <c r="F9" s="781"/>
      <c r="G9" s="781"/>
    </row>
    <row r="10" spans="1:11">
      <c r="A10" s="774" t="s">
        <v>463</v>
      </c>
      <c r="B10" s="774"/>
      <c r="C10" s="774"/>
      <c r="D10" s="774"/>
      <c r="E10" s="774"/>
      <c r="F10" s="774"/>
      <c r="G10" s="774"/>
    </row>
    <row r="11" spans="1:11" ht="27" customHeight="1">
      <c r="A11" s="782" t="s">
        <v>464</v>
      </c>
      <c r="B11" s="782"/>
      <c r="C11" s="782"/>
      <c r="D11" s="782"/>
      <c r="E11" s="782"/>
      <c r="F11" s="782"/>
      <c r="G11" s="782"/>
    </row>
    <row r="12" spans="1:11" ht="38.25" customHeight="1">
      <c r="A12" s="50" t="s">
        <v>5</v>
      </c>
      <c r="B12" s="132" t="s">
        <v>1</v>
      </c>
      <c r="C12" s="130" t="s">
        <v>69</v>
      </c>
      <c r="D12" s="130" t="s">
        <v>70</v>
      </c>
      <c r="E12" s="130" t="s">
        <v>71</v>
      </c>
      <c r="F12" s="130" t="s">
        <v>72</v>
      </c>
      <c r="G12" s="130" t="s">
        <v>73</v>
      </c>
    </row>
    <row r="13" spans="1:11" ht="25.5">
      <c r="A13" s="421" t="s">
        <v>43</v>
      </c>
      <c r="B13" s="428" t="s">
        <v>3</v>
      </c>
      <c r="C13" s="3">
        <f>C28</f>
        <v>377300</v>
      </c>
      <c r="D13" s="3">
        <f>D28</f>
        <v>377300</v>
      </c>
      <c r="E13" s="268">
        <f>C13-D13</f>
        <v>0</v>
      </c>
      <c r="F13" s="86">
        <f>D13/C13*100</f>
        <v>100</v>
      </c>
      <c r="G13" s="22" t="s">
        <v>84</v>
      </c>
    </row>
    <row r="14" spans="1:11" ht="25.5">
      <c r="A14" s="421" t="s">
        <v>164</v>
      </c>
      <c r="B14" s="428" t="s">
        <v>3</v>
      </c>
      <c r="C14" s="3">
        <f>C29</f>
        <v>39200</v>
      </c>
      <c r="D14" s="3">
        <f>D29</f>
        <v>39200</v>
      </c>
      <c r="E14" s="86">
        <f>D14-C14</f>
        <v>0</v>
      </c>
      <c r="F14" s="86">
        <f>D14/C14*100</f>
        <v>100</v>
      </c>
      <c r="G14" s="22" t="s">
        <v>84</v>
      </c>
    </row>
    <row r="15" spans="1:11" ht="25.5">
      <c r="A15" s="50" t="s">
        <v>6</v>
      </c>
      <c r="B15" s="132" t="s">
        <v>3</v>
      </c>
      <c r="C15" s="87">
        <f>SUM(C13:C14)</f>
        <v>416500</v>
      </c>
      <c r="D15" s="87">
        <f t="shared" ref="D15:E15" si="0">SUM(D13:D14)</f>
        <v>416500</v>
      </c>
      <c r="E15" s="87">
        <f t="shared" si="0"/>
        <v>0</v>
      </c>
      <c r="F15" s="87">
        <f>SUM(F14:F14)</f>
        <v>100</v>
      </c>
      <c r="G15" s="20" t="s">
        <v>84</v>
      </c>
    </row>
    <row r="16" spans="1:11">
      <c r="A16" s="50" t="s">
        <v>81</v>
      </c>
      <c r="B16" s="132"/>
      <c r="C16" s="20"/>
      <c r="D16" s="20"/>
      <c r="E16" s="20"/>
      <c r="F16" s="20"/>
      <c r="G16" s="20"/>
    </row>
    <row r="17" spans="1:11" ht="38.25">
      <c r="A17" s="73" t="s">
        <v>83</v>
      </c>
      <c r="B17" s="132" t="s">
        <v>82</v>
      </c>
      <c r="C17" s="20">
        <v>85</v>
      </c>
      <c r="D17" s="20">
        <v>85</v>
      </c>
      <c r="E17" s="20">
        <v>0</v>
      </c>
      <c r="F17" s="20">
        <v>100</v>
      </c>
      <c r="G17" s="20" t="s">
        <v>84</v>
      </c>
    </row>
    <row r="18" spans="1:11">
      <c r="A18" s="569"/>
      <c r="B18" s="573"/>
      <c r="C18" s="21"/>
      <c r="D18" s="21"/>
      <c r="E18" s="21"/>
      <c r="F18" s="21"/>
      <c r="G18" s="21"/>
    </row>
    <row r="19" spans="1:11">
      <c r="A19" s="839" t="s">
        <v>37</v>
      </c>
      <c r="B19" s="839"/>
      <c r="C19" s="839"/>
      <c r="D19" s="839"/>
      <c r="E19" s="839"/>
      <c r="F19" s="839"/>
      <c r="G19" s="839"/>
    </row>
    <row r="20" spans="1:11">
      <c r="A20" s="45" t="s">
        <v>10</v>
      </c>
      <c r="B20" s="46"/>
      <c r="C20" s="47"/>
      <c r="D20" s="23"/>
      <c r="E20" s="46"/>
      <c r="F20" s="46"/>
      <c r="G20" s="46"/>
    </row>
    <row r="21" spans="1:11" ht="17.25" customHeight="1">
      <c r="A21" s="738" t="s">
        <v>22</v>
      </c>
      <c r="B21" s="738"/>
      <c r="C21" s="738"/>
      <c r="D21" s="738"/>
      <c r="E21" s="738"/>
      <c r="F21" s="738"/>
      <c r="G21" s="738"/>
    </row>
    <row r="22" spans="1:11">
      <c r="A22" s="48" t="s">
        <v>7</v>
      </c>
      <c r="B22" s="46"/>
      <c r="C22" s="47"/>
      <c r="D22" s="23"/>
      <c r="E22" s="46"/>
      <c r="F22" s="46"/>
      <c r="G22" s="46"/>
    </row>
    <row r="23" spans="1:11" ht="19.5" customHeight="1">
      <c r="A23" s="774" t="s">
        <v>62</v>
      </c>
      <c r="B23" s="774"/>
      <c r="C23" s="774"/>
      <c r="D23" s="774"/>
      <c r="E23" s="774"/>
      <c r="F23" s="774"/>
      <c r="G23" s="774"/>
    </row>
    <row r="24" spans="1:11" ht="42" customHeight="1">
      <c r="A24" s="132" t="s">
        <v>2</v>
      </c>
      <c r="B24" s="132" t="s">
        <v>1</v>
      </c>
      <c r="C24" s="130" t="s">
        <v>69</v>
      </c>
      <c r="D24" s="130" t="s">
        <v>70</v>
      </c>
      <c r="E24" s="130" t="s">
        <v>71</v>
      </c>
      <c r="F24" s="130" t="s">
        <v>72</v>
      </c>
      <c r="G24" s="130" t="s">
        <v>73</v>
      </c>
    </row>
    <row r="25" spans="1:11" ht="27" customHeight="1">
      <c r="A25" s="421" t="s">
        <v>242</v>
      </c>
      <c r="B25" s="31" t="s">
        <v>11</v>
      </c>
      <c r="C25" s="416">
        <v>77</v>
      </c>
      <c r="D25" s="416">
        <v>77</v>
      </c>
      <c r="E25" s="32">
        <v>0</v>
      </c>
      <c r="F25" s="38">
        <v>100</v>
      </c>
      <c r="G25" s="22" t="s">
        <v>84</v>
      </c>
    </row>
    <row r="26" spans="1:11" ht="25.5" customHeight="1">
      <c r="A26" s="421" t="s">
        <v>243</v>
      </c>
      <c r="B26" s="31" t="s">
        <v>11</v>
      </c>
      <c r="C26" s="416">
        <v>8</v>
      </c>
      <c r="D26" s="416">
        <v>8</v>
      </c>
      <c r="E26" s="32">
        <v>0</v>
      </c>
      <c r="F26" s="38">
        <v>100</v>
      </c>
      <c r="G26" s="22" t="s">
        <v>84</v>
      </c>
    </row>
    <row r="27" spans="1:11" ht="43.5" customHeight="1">
      <c r="A27" s="50" t="s">
        <v>8</v>
      </c>
      <c r="B27" s="272" t="s">
        <v>1</v>
      </c>
      <c r="C27" s="271" t="s">
        <v>69</v>
      </c>
      <c r="D27" s="271" t="s">
        <v>70</v>
      </c>
      <c r="E27" s="271" t="s">
        <v>71</v>
      </c>
      <c r="F27" s="271" t="s">
        <v>72</v>
      </c>
      <c r="G27" s="271" t="s">
        <v>73</v>
      </c>
    </row>
    <row r="28" spans="1:11" ht="25.5">
      <c r="A28" s="421" t="s">
        <v>43</v>
      </c>
      <c r="B28" s="319" t="s">
        <v>3</v>
      </c>
      <c r="C28" s="3">
        <v>377300</v>
      </c>
      <c r="D28" s="3">
        <v>377300</v>
      </c>
      <c r="E28" s="320">
        <f>C28-D28</f>
        <v>0</v>
      </c>
      <c r="F28" s="320">
        <f>D28/C28*100</f>
        <v>100</v>
      </c>
      <c r="G28" s="333" t="s">
        <v>84</v>
      </c>
    </row>
    <row r="29" spans="1:11" ht="25.5">
      <c r="A29" s="421" t="s">
        <v>164</v>
      </c>
      <c r="B29" s="276" t="s">
        <v>3</v>
      </c>
      <c r="C29" s="3">
        <v>39200</v>
      </c>
      <c r="D29" s="3">
        <v>39200</v>
      </c>
      <c r="E29" s="277">
        <f>D29-C29</f>
        <v>0</v>
      </c>
      <c r="F29" s="277">
        <f>D29/C29*100</f>
        <v>100</v>
      </c>
      <c r="G29" s="277" t="s">
        <v>84</v>
      </c>
    </row>
    <row r="30" spans="1:11" ht="25.5">
      <c r="A30" s="50" t="s">
        <v>9</v>
      </c>
      <c r="B30" s="132" t="s">
        <v>3</v>
      </c>
      <c r="C30" s="20">
        <f>C29+C28</f>
        <v>416500</v>
      </c>
      <c r="D30" s="20">
        <f t="shared" ref="D30:E30" si="1">D29+D28</f>
        <v>416500</v>
      </c>
      <c r="E30" s="20">
        <f t="shared" si="1"/>
        <v>0</v>
      </c>
      <c r="F30" s="87">
        <f>D30/C30*100</f>
        <v>100</v>
      </c>
      <c r="G30" s="20" t="s">
        <v>84</v>
      </c>
    </row>
    <row r="31" spans="1:11">
      <c r="A31" s="477"/>
      <c r="B31" s="476"/>
      <c r="C31" s="46"/>
      <c r="D31" s="46"/>
      <c r="E31" s="127"/>
      <c r="F31" s="127"/>
      <c r="G31" s="127"/>
    </row>
    <row r="32" spans="1:11" ht="29.25" customHeight="1">
      <c r="A32" s="735" t="s">
        <v>410</v>
      </c>
      <c r="B32" s="735"/>
      <c r="C32" s="735"/>
      <c r="D32" s="735"/>
      <c r="E32" s="148"/>
      <c r="F32" s="148"/>
      <c r="G32" s="607" t="s">
        <v>219</v>
      </c>
      <c r="H32" s="205"/>
      <c r="I32" s="205"/>
      <c r="J32" s="205"/>
      <c r="K32" s="205"/>
    </row>
    <row r="33" spans="1:11">
      <c r="D33" s="173"/>
      <c r="E33" s="174"/>
      <c r="G33" s="604"/>
      <c r="H33" s="456"/>
    </row>
    <row r="34" spans="1:11" s="39" customFormat="1">
      <c r="A34" s="53" t="s">
        <v>476</v>
      </c>
      <c r="B34" s="42"/>
      <c r="C34" s="42"/>
      <c r="D34" s="42"/>
      <c r="E34" s="42"/>
      <c r="F34" s="42"/>
      <c r="G34" s="607" t="s">
        <v>335</v>
      </c>
      <c r="H34" s="205"/>
      <c r="I34" s="205"/>
      <c r="J34" s="205"/>
      <c r="K34" s="205"/>
    </row>
    <row r="35" spans="1:11" s="39" customFormat="1">
      <c r="A35" s="42"/>
      <c r="B35" s="42"/>
      <c r="C35" s="42"/>
      <c r="D35" s="42"/>
      <c r="E35" s="42"/>
      <c r="F35" s="42"/>
      <c r="G35" s="604"/>
      <c r="H35" s="42"/>
    </row>
    <row r="36" spans="1:11" s="39" customFormat="1" ht="16.5" customHeight="1">
      <c r="A36" s="735" t="s">
        <v>409</v>
      </c>
      <c r="B36" s="735"/>
      <c r="C36" s="735"/>
      <c r="D36" s="735"/>
      <c r="E36" s="40"/>
      <c r="F36" s="40"/>
      <c r="G36" s="613" t="s">
        <v>295</v>
      </c>
      <c r="H36" s="346"/>
      <c r="I36" s="346"/>
      <c r="J36" s="346"/>
      <c r="K36" s="346"/>
    </row>
    <row r="37" spans="1:11">
      <c r="A37" s="39"/>
      <c r="B37" s="39"/>
      <c r="C37" s="39"/>
      <c r="D37" s="39"/>
      <c r="E37" s="39"/>
      <c r="F37" s="39"/>
      <c r="G37" s="51"/>
    </row>
    <row r="38" spans="1:11">
      <c r="A38" s="39"/>
      <c r="B38" s="39"/>
      <c r="C38" s="39"/>
      <c r="D38" s="39"/>
      <c r="E38" s="39"/>
      <c r="F38" s="39"/>
      <c r="G38" s="39"/>
    </row>
    <row r="39" spans="1:11">
      <c r="A39" s="159"/>
      <c r="B39" s="159"/>
      <c r="C39" s="159"/>
      <c r="D39" s="159"/>
      <c r="E39" s="159"/>
      <c r="F39" s="159"/>
      <c r="G39" s="159"/>
    </row>
    <row r="40" spans="1:11">
      <c r="A40" s="159"/>
      <c r="B40" s="159"/>
      <c r="C40" s="159"/>
      <c r="D40" s="159"/>
      <c r="E40" s="159"/>
      <c r="F40" s="159"/>
      <c r="G40" s="159"/>
    </row>
    <row r="41" spans="1:11">
      <c r="A41" s="159"/>
      <c r="B41" s="159"/>
      <c r="C41" s="159"/>
      <c r="D41" s="159"/>
      <c r="E41" s="159"/>
      <c r="F41" s="159"/>
      <c r="G41" s="159"/>
    </row>
    <row r="42" spans="1:11">
      <c r="A42" s="159"/>
      <c r="B42" s="159"/>
      <c r="C42" s="159"/>
      <c r="D42" s="159"/>
      <c r="E42" s="159"/>
      <c r="F42" s="159"/>
      <c r="G42" s="159"/>
    </row>
    <row r="43" spans="1:11">
      <c r="A43" s="159"/>
      <c r="B43" s="159"/>
      <c r="C43" s="159"/>
      <c r="D43" s="159"/>
      <c r="E43" s="159"/>
      <c r="F43" s="159"/>
      <c r="G43" s="159"/>
    </row>
  </sheetData>
  <mergeCells count="15">
    <mergeCell ref="A6:G6"/>
    <mergeCell ref="A7:G7"/>
    <mergeCell ref="A8:G8"/>
    <mergeCell ref="A9:G9"/>
    <mergeCell ref="A1:G1"/>
    <mergeCell ref="A2:G2"/>
    <mergeCell ref="A4:G4"/>
    <mergeCell ref="A3:H3"/>
    <mergeCell ref="A36:D36"/>
    <mergeCell ref="A32:D32"/>
    <mergeCell ref="A10:G10"/>
    <mergeCell ref="A11:G11"/>
    <mergeCell ref="A21:G21"/>
    <mergeCell ref="A23:G23"/>
    <mergeCell ref="A19:G19"/>
  </mergeCells>
  <pageMargins left="0.70866141732283472" right="0.31496062992125984" top="0.55118110236220474" bottom="0.55118110236220474" header="0.31496062992125984" footer="0.31496062992125984"/>
  <pageSetup paperSize="9" scale="99" orientation="landscape" r:id="rId1"/>
</worksheet>
</file>

<file path=xl/worksheets/sheet22.xml><?xml version="1.0" encoding="utf-8"?>
<worksheet xmlns="http://schemas.openxmlformats.org/spreadsheetml/2006/main" xmlns:r="http://schemas.openxmlformats.org/officeDocument/2006/relationships">
  <sheetPr>
    <tabColor rgb="FFFFFF00"/>
  </sheetPr>
  <dimension ref="A1:K37"/>
  <sheetViews>
    <sheetView view="pageBreakPreview" topLeftCell="A24" zoomScale="90" zoomScaleNormal="100" zoomScaleSheetLayoutView="90" workbookViewId="0">
      <selection activeCell="H40" sqref="H39:H40"/>
    </sheetView>
  </sheetViews>
  <sheetFormatPr defaultColWidth="9.140625" defaultRowHeight="12.75"/>
  <cols>
    <col min="1" max="1" width="35.42578125" style="39" customWidth="1"/>
    <col min="2" max="2" width="10.28515625" style="39" customWidth="1"/>
    <col min="3" max="4" width="10.140625" style="39" customWidth="1"/>
    <col min="5" max="5" width="13.85546875" style="39" customWidth="1"/>
    <col min="6" max="6" width="12.5703125" style="39" customWidth="1"/>
    <col min="7" max="7" width="11.7109375" style="39" hidden="1" customWidth="1"/>
    <col min="8" max="8" width="42.7109375" style="39" customWidth="1"/>
    <col min="9" max="9" width="9.5703125" style="39" customWidth="1"/>
    <col min="10" max="16384" width="9.140625" style="39"/>
  </cols>
  <sheetData>
    <row r="1" spans="1:11" ht="38.25" customHeight="1">
      <c r="A1" s="732" t="s">
        <v>293</v>
      </c>
      <c r="B1" s="732"/>
      <c r="C1" s="732"/>
      <c r="D1" s="732"/>
      <c r="E1" s="732"/>
      <c r="F1" s="732"/>
      <c r="G1" s="732"/>
      <c r="H1" s="732"/>
      <c r="I1" s="732"/>
      <c r="J1" s="732"/>
      <c r="K1" s="732"/>
    </row>
    <row r="3" spans="1:11" ht="12.75" customHeight="1">
      <c r="A3" s="740" t="s">
        <v>254</v>
      </c>
      <c r="B3" s="740"/>
      <c r="C3" s="740"/>
      <c r="D3" s="740"/>
      <c r="E3" s="740"/>
      <c r="F3" s="740"/>
      <c r="G3" s="740"/>
      <c r="H3" s="740"/>
      <c r="I3" s="177"/>
      <c r="J3" s="177"/>
      <c r="K3" s="177"/>
    </row>
    <row r="4" spans="1:11" ht="12.75" customHeight="1">
      <c r="A4" s="741" t="s">
        <v>270</v>
      </c>
      <c r="B4" s="741"/>
      <c r="C4" s="741"/>
      <c r="D4" s="741"/>
      <c r="E4" s="741"/>
      <c r="F4" s="741"/>
      <c r="G4" s="741"/>
      <c r="H4" s="741"/>
    </row>
    <row r="5" spans="1:11">
      <c r="A5" s="461" t="s">
        <v>4</v>
      </c>
      <c r="B5" s="51"/>
      <c r="C5" s="51"/>
      <c r="D5" s="51"/>
      <c r="E5" s="51"/>
      <c r="F5" s="51"/>
      <c r="G5" s="51"/>
      <c r="H5" s="51"/>
    </row>
    <row r="6" spans="1:11">
      <c r="A6" s="750" t="s">
        <v>95</v>
      </c>
      <c r="B6" s="750"/>
      <c r="C6" s="750"/>
      <c r="D6" s="750"/>
      <c r="E6" s="750"/>
      <c r="F6" s="750"/>
      <c r="G6" s="750"/>
      <c r="H6" s="750"/>
    </row>
    <row r="7" spans="1:11" ht="16.5" customHeight="1">
      <c r="A7" s="744" t="s">
        <v>96</v>
      </c>
      <c r="B7" s="744"/>
      <c r="C7" s="744"/>
      <c r="D7" s="744"/>
      <c r="E7" s="744"/>
      <c r="F7" s="744"/>
      <c r="G7" s="744"/>
      <c r="H7" s="744"/>
    </row>
    <row r="8" spans="1:11">
      <c r="A8" s="750" t="s">
        <v>97</v>
      </c>
      <c r="B8" s="750"/>
      <c r="C8" s="750"/>
      <c r="D8" s="750"/>
      <c r="E8" s="750"/>
      <c r="F8" s="750"/>
      <c r="G8" s="750"/>
      <c r="H8" s="750"/>
    </row>
    <row r="9" spans="1:11">
      <c r="A9" s="750" t="s">
        <v>98</v>
      </c>
      <c r="B9" s="750"/>
      <c r="C9" s="750"/>
      <c r="D9" s="750"/>
      <c r="E9" s="750"/>
      <c r="F9" s="750"/>
      <c r="G9" s="750"/>
      <c r="H9" s="750"/>
    </row>
    <row r="10" spans="1:11">
      <c r="A10" s="750" t="s">
        <v>173</v>
      </c>
      <c r="B10" s="750"/>
      <c r="C10" s="750"/>
      <c r="D10" s="750"/>
      <c r="E10" s="750"/>
      <c r="F10" s="750"/>
      <c r="G10" s="750"/>
      <c r="H10" s="750"/>
    </row>
    <row r="11" spans="1:11" ht="26.25" customHeight="1">
      <c r="A11" s="742" t="s">
        <v>255</v>
      </c>
      <c r="B11" s="742"/>
      <c r="C11" s="742"/>
      <c r="D11" s="742"/>
      <c r="E11" s="742"/>
      <c r="F11" s="742"/>
      <c r="G11" s="742"/>
      <c r="H11" s="742"/>
    </row>
    <row r="12" spans="1:11">
      <c r="A12" s="764" t="s">
        <v>5</v>
      </c>
      <c r="B12" s="736" t="s">
        <v>1</v>
      </c>
      <c r="C12" s="733" t="s">
        <v>69</v>
      </c>
      <c r="D12" s="733" t="s">
        <v>70</v>
      </c>
      <c r="E12" s="733" t="s">
        <v>71</v>
      </c>
      <c r="F12" s="733" t="s">
        <v>72</v>
      </c>
      <c r="G12" s="733" t="s">
        <v>73</v>
      </c>
      <c r="H12" s="733" t="s">
        <v>73</v>
      </c>
    </row>
    <row r="13" spans="1:11" ht="27.75" customHeight="1">
      <c r="A13" s="765"/>
      <c r="B13" s="736"/>
      <c r="C13" s="734"/>
      <c r="D13" s="734"/>
      <c r="E13" s="734"/>
      <c r="F13" s="734"/>
      <c r="G13" s="734"/>
      <c r="H13" s="734"/>
    </row>
    <row r="14" spans="1:11" ht="39.75" customHeight="1">
      <c r="A14" s="189" t="s">
        <v>222</v>
      </c>
      <c r="B14" s="282" t="s">
        <v>3</v>
      </c>
      <c r="C14" s="414">
        <v>920</v>
      </c>
      <c r="D14" s="414">
        <v>920</v>
      </c>
      <c r="E14" s="317">
        <f>D14-C14</f>
        <v>0</v>
      </c>
      <c r="F14" s="317">
        <f>D14/C14*100</f>
        <v>100</v>
      </c>
      <c r="G14" s="318"/>
      <c r="H14" s="287" t="s">
        <v>137</v>
      </c>
    </row>
    <row r="15" spans="1:11" s="53" customFormat="1" ht="31.15" customHeight="1">
      <c r="A15" s="50" t="s">
        <v>6</v>
      </c>
      <c r="B15" s="459" t="s">
        <v>3</v>
      </c>
      <c r="C15" s="87">
        <f>C14</f>
        <v>920</v>
      </c>
      <c r="D15" s="87">
        <f t="shared" ref="D15:F15" si="0">D14</f>
        <v>920</v>
      </c>
      <c r="E15" s="87">
        <f t="shared" si="0"/>
        <v>0</v>
      </c>
      <c r="F15" s="87">
        <f t="shared" si="0"/>
        <v>100</v>
      </c>
      <c r="G15" s="20" t="e">
        <f>SUM(#REF!)</f>
        <v>#REF!</v>
      </c>
      <c r="H15" s="286" t="s">
        <v>137</v>
      </c>
    </row>
    <row r="16" spans="1:11" s="53" customFormat="1">
      <c r="A16" s="286" t="s">
        <v>89</v>
      </c>
      <c r="B16" s="459"/>
      <c r="C16" s="20"/>
      <c r="D16" s="20"/>
      <c r="E16" s="20"/>
      <c r="F16" s="20"/>
      <c r="G16" s="20"/>
      <c r="H16" s="169"/>
    </row>
    <row r="17" spans="1:8" s="53" customFormat="1" ht="38.25">
      <c r="A17" s="73" t="s">
        <v>381</v>
      </c>
      <c r="B17" s="282" t="s">
        <v>75</v>
      </c>
      <c r="C17" s="123">
        <v>100</v>
      </c>
      <c r="D17" s="123">
        <v>100</v>
      </c>
      <c r="E17" s="35">
        <v>0</v>
      </c>
      <c r="F17" s="124">
        <v>100</v>
      </c>
      <c r="G17" s="20"/>
      <c r="H17" s="169" t="s">
        <v>74</v>
      </c>
    </row>
    <row r="18" spans="1:8" s="53" customFormat="1">
      <c r="A18" s="671"/>
      <c r="B18" s="517"/>
      <c r="C18" s="703"/>
      <c r="D18" s="703"/>
      <c r="E18" s="704"/>
      <c r="F18" s="685"/>
      <c r="G18" s="21"/>
      <c r="H18" s="705"/>
    </row>
    <row r="19" spans="1:8">
      <c r="A19" s="48" t="s">
        <v>21</v>
      </c>
      <c r="B19" s="462"/>
      <c r="C19" s="47"/>
      <c r="D19" s="23"/>
      <c r="E19" s="462"/>
      <c r="F19" s="462"/>
      <c r="G19" s="462"/>
    </row>
    <row r="20" spans="1:8">
      <c r="A20" s="45" t="s">
        <v>10</v>
      </c>
      <c r="B20" s="462"/>
      <c r="C20" s="47"/>
      <c r="D20" s="23"/>
      <c r="E20" s="462"/>
      <c r="F20" s="462"/>
      <c r="G20" s="462"/>
    </row>
    <row r="21" spans="1:8" ht="25.5" customHeight="1">
      <c r="A21" s="738" t="s">
        <v>22</v>
      </c>
      <c r="B21" s="738"/>
      <c r="C21" s="738"/>
      <c r="D21" s="738"/>
      <c r="E21" s="738"/>
      <c r="F21" s="738"/>
      <c r="G21" s="738"/>
    </row>
    <row r="22" spans="1:8">
      <c r="A22" s="48" t="s">
        <v>7</v>
      </c>
      <c r="B22" s="462"/>
      <c r="C22" s="47"/>
      <c r="D22" s="23"/>
      <c r="E22" s="462"/>
      <c r="F22" s="462"/>
      <c r="G22" s="462"/>
    </row>
    <row r="23" spans="1:8" ht="26.25" customHeight="1">
      <c r="A23" s="741" t="s">
        <v>252</v>
      </c>
      <c r="B23" s="741"/>
      <c r="C23" s="741"/>
      <c r="D23" s="741"/>
      <c r="E23" s="741"/>
      <c r="F23" s="741"/>
      <c r="G23" s="741"/>
      <c r="H23" s="741"/>
    </row>
    <row r="24" spans="1:8">
      <c r="A24" s="49"/>
      <c r="B24" s="462"/>
      <c r="C24" s="47"/>
      <c r="D24" s="23"/>
      <c r="E24" s="462"/>
      <c r="F24" s="462"/>
      <c r="G24" s="462"/>
    </row>
    <row r="25" spans="1:8" ht="27.75" customHeight="1">
      <c r="A25" s="733" t="s">
        <v>2</v>
      </c>
      <c r="B25" s="733" t="s">
        <v>1</v>
      </c>
      <c r="C25" s="733" t="s">
        <v>69</v>
      </c>
      <c r="D25" s="733" t="s">
        <v>70</v>
      </c>
      <c r="E25" s="733" t="s">
        <v>71</v>
      </c>
      <c r="F25" s="733" t="s">
        <v>72</v>
      </c>
      <c r="G25" s="733" t="s">
        <v>73</v>
      </c>
      <c r="H25" s="733" t="s">
        <v>73</v>
      </c>
    </row>
    <row r="26" spans="1:8">
      <c r="A26" s="734"/>
      <c r="B26" s="734"/>
      <c r="C26" s="734"/>
      <c r="D26" s="734"/>
      <c r="E26" s="734"/>
      <c r="F26" s="734"/>
      <c r="G26" s="734"/>
      <c r="H26" s="734"/>
    </row>
    <row r="27" spans="1:8" ht="27.75" customHeight="1">
      <c r="A27" s="415" t="s">
        <v>222</v>
      </c>
      <c r="B27" s="465" t="s">
        <v>11</v>
      </c>
      <c r="C27" s="416">
        <v>100</v>
      </c>
      <c r="D27" s="416">
        <v>100</v>
      </c>
      <c r="E27" s="22">
        <f>D27-C27</f>
        <v>0</v>
      </c>
      <c r="F27" s="22">
        <f>D27/C27*100</f>
        <v>100</v>
      </c>
      <c r="G27" s="22">
        <v>523</v>
      </c>
      <c r="H27" s="467" t="s">
        <v>138</v>
      </c>
    </row>
    <row r="28" spans="1:8">
      <c r="A28" s="764" t="s">
        <v>8</v>
      </c>
      <c r="B28" s="736" t="s">
        <v>1</v>
      </c>
      <c r="C28" s="733" t="s">
        <v>69</v>
      </c>
      <c r="D28" s="733" t="s">
        <v>70</v>
      </c>
      <c r="E28" s="733" t="s">
        <v>71</v>
      </c>
      <c r="F28" s="733" t="s">
        <v>72</v>
      </c>
      <c r="G28" s="733" t="s">
        <v>73</v>
      </c>
      <c r="H28" s="733" t="s">
        <v>73</v>
      </c>
    </row>
    <row r="29" spans="1:8" ht="29.45" customHeight="1">
      <c r="A29" s="765"/>
      <c r="B29" s="736"/>
      <c r="C29" s="734"/>
      <c r="D29" s="734"/>
      <c r="E29" s="734"/>
      <c r="F29" s="734"/>
      <c r="G29" s="734"/>
      <c r="H29" s="734"/>
    </row>
    <row r="30" spans="1:8" ht="36.75" customHeight="1">
      <c r="A30" s="415" t="s">
        <v>222</v>
      </c>
      <c r="B30" s="282" t="s">
        <v>3</v>
      </c>
      <c r="C30" s="3">
        <v>920</v>
      </c>
      <c r="D30" s="3">
        <v>920</v>
      </c>
      <c r="E30" s="22">
        <f>D30-C30</f>
        <v>0</v>
      </c>
      <c r="F30" s="86">
        <f>D30/C30*100</f>
        <v>100</v>
      </c>
      <c r="G30" s="318"/>
      <c r="H30" s="467" t="s">
        <v>108</v>
      </c>
    </row>
    <row r="31" spans="1:8" s="53" customFormat="1" ht="36.75" customHeight="1">
      <c r="A31" s="50" t="s">
        <v>9</v>
      </c>
      <c r="B31" s="459" t="s">
        <v>3</v>
      </c>
      <c r="C31" s="20">
        <f>C30</f>
        <v>920</v>
      </c>
      <c r="D31" s="20">
        <f>D30</f>
        <v>920</v>
      </c>
      <c r="E31" s="20">
        <f t="shared" ref="E31:F31" si="1">E30</f>
        <v>0</v>
      </c>
      <c r="F31" s="20">
        <f t="shared" si="1"/>
        <v>100</v>
      </c>
      <c r="G31" s="20" t="e">
        <f>SUM(#REF!)</f>
        <v>#REF!</v>
      </c>
      <c r="H31" s="286" t="s">
        <v>253</v>
      </c>
    </row>
    <row r="33" spans="1:11" s="42" customFormat="1" ht="24.75" customHeight="1">
      <c r="A33" s="735" t="s">
        <v>410</v>
      </c>
      <c r="B33" s="735"/>
      <c r="C33" s="735"/>
      <c r="D33" s="735"/>
      <c r="E33" s="148"/>
      <c r="F33" s="148"/>
      <c r="G33" s="463" t="s">
        <v>245</v>
      </c>
      <c r="H33" s="812" t="s">
        <v>219</v>
      </c>
      <c r="I33" s="812"/>
      <c r="J33" s="812"/>
      <c r="K33" s="205"/>
    </row>
    <row r="34" spans="1:11" s="42" customFormat="1">
      <c r="D34" s="173"/>
      <c r="E34" s="174"/>
      <c r="G34" s="470"/>
      <c r="H34" s="470"/>
      <c r="I34" s="470"/>
      <c r="J34" s="470"/>
    </row>
    <row r="35" spans="1:11" ht="11.25" customHeight="1">
      <c r="A35" s="760" t="s">
        <v>132</v>
      </c>
      <c r="B35" s="760"/>
      <c r="C35" s="760"/>
      <c r="D35" s="760"/>
      <c r="E35" s="42"/>
      <c r="F35" s="42"/>
      <c r="G35" s="463" t="s">
        <v>251</v>
      </c>
      <c r="H35" s="812" t="s">
        <v>271</v>
      </c>
      <c r="I35" s="812"/>
      <c r="J35" s="812"/>
      <c r="K35" s="205"/>
    </row>
    <row r="36" spans="1:11">
      <c r="A36" s="42"/>
      <c r="B36" s="42"/>
      <c r="C36" s="42"/>
      <c r="D36" s="42"/>
      <c r="E36" s="42"/>
      <c r="F36" s="42"/>
      <c r="G36" s="470"/>
      <c r="H36" s="470"/>
      <c r="I36" s="470"/>
      <c r="J36" s="470"/>
    </row>
    <row r="37" spans="1:11" ht="16.5" customHeight="1">
      <c r="A37" s="735" t="s">
        <v>409</v>
      </c>
      <c r="B37" s="735"/>
      <c r="C37" s="735"/>
      <c r="D37" s="735"/>
      <c r="E37" s="40"/>
      <c r="F37" s="40"/>
      <c r="G37" s="464" t="s">
        <v>244</v>
      </c>
      <c r="H37" s="813" t="s">
        <v>295</v>
      </c>
      <c r="I37" s="813"/>
      <c r="J37" s="813"/>
      <c r="K37" s="346"/>
    </row>
  </sheetData>
  <mergeCells count="41">
    <mergeCell ref="A1:K1"/>
    <mergeCell ref="A8:H8"/>
    <mergeCell ref="A3:H3"/>
    <mergeCell ref="A4:H4"/>
    <mergeCell ref="A6:H6"/>
    <mergeCell ref="A7:H7"/>
    <mergeCell ref="A9:H9"/>
    <mergeCell ref="A10:H10"/>
    <mergeCell ref="A11:H11"/>
    <mergeCell ref="A12:A13"/>
    <mergeCell ref="B12:B13"/>
    <mergeCell ref="C12:C13"/>
    <mergeCell ref="D12:D13"/>
    <mergeCell ref="E12:E13"/>
    <mergeCell ref="F12:F13"/>
    <mergeCell ref="G12:G13"/>
    <mergeCell ref="H12:H13"/>
    <mergeCell ref="A21:G21"/>
    <mergeCell ref="A23:H23"/>
    <mergeCell ref="A25:A26"/>
    <mergeCell ref="B25:B26"/>
    <mergeCell ref="C25:C26"/>
    <mergeCell ref="D25:D26"/>
    <mergeCell ref="E25:E26"/>
    <mergeCell ref="F25:F26"/>
    <mergeCell ref="G25:G26"/>
    <mergeCell ref="H25:H26"/>
    <mergeCell ref="A33:D33"/>
    <mergeCell ref="A37:D37"/>
    <mergeCell ref="G28:G29"/>
    <mergeCell ref="H28:H29"/>
    <mergeCell ref="A28:A29"/>
    <mergeCell ref="B28:B29"/>
    <mergeCell ref="C28:C29"/>
    <mergeCell ref="D28:D29"/>
    <mergeCell ref="E28:E29"/>
    <mergeCell ref="F28:F29"/>
    <mergeCell ref="A35:D35"/>
    <mergeCell ref="H33:J33"/>
    <mergeCell ref="H35:J35"/>
    <mergeCell ref="H37:J37"/>
  </mergeCells>
  <pageMargins left="0.70866141732283472" right="0.31496062992125984" top="0.55118110236220474" bottom="0.55118110236220474"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sheetPr>
    <tabColor rgb="FFFFFF00"/>
    <pageSetUpPr fitToPage="1"/>
  </sheetPr>
  <dimension ref="A1:K28"/>
  <sheetViews>
    <sheetView view="pageBreakPreview" topLeftCell="A10" zoomScaleNormal="100" zoomScaleSheetLayoutView="100" workbookViewId="0">
      <selection activeCell="O13" sqref="N13:O13"/>
    </sheetView>
  </sheetViews>
  <sheetFormatPr defaultColWidth="9.140625" defaultRowHeight="12.75"/>
  <cols>
    <col min="1" max="1" width="52" style="42" customWidth="1"/>
    <col min="2" max="2" width="11.7109375" style="42" customWidth="1"/>
    <col min="3" max="4" width="9.140625" style="42"/>
    <col min="5" max="5" width="12.140625" style="42" customWidth="1"/>
    <col min="6" max="6" width="12.7109375" style="42" customWidth="1"/>
    <col min="7" max="9" width="9.140625" style="42"/>
    <col min="10" max="10" width="14.5703125" style="42" customWidth="1"/>
    <col min="11" max="16384" width="9.140625" style="42"/>
  </cols>
  <sheetData>
    <row r="1" spans="1:11" ht="36.75" customHeight="1">
      <c r="A1" s="732" t="s">
        <v>293</v>
      </c>
      <c r="B1" s="732"/>
      <c r="C1" s="732"/>
      <c r="D1" s="732"/>
      <c r="E1" s="732"/>
      <c r="F1" s="732"/>
      <c r="G1" s="732"/>
      <c r="H1" s="732"/>
      <c r="I1" s="732"/>
      <c r="J1" s="732"/>
      <c r="K1" s="732"/>
    </row>
    <row r="2" spans="1:11" s="39" customFormat="1" ht="12.75" customHeight="1">
      <c r="A2" s="740" t="s">
        <v>254</v>
      </c>
      <c r="B2" s="740"/>
      <c r="C2" s="740"/>
      <c r="D2" s="740"/>
      <c r="E2" s="740"/>
      <c r="F2" s="740"/>
      <c r="G2" s="740"/>
      <c r="H2" s="740"/>
      <c r="I2" s="177"/>
      <c r="J2" s="177"/>
      <c r="K2" s="177"/>
    </row>
    <row r="3" spans="1:11">
      <c r="A3" s="788" t="s">
        <v>45</v>
      </c>
      <c r="B3" s="788"/>
      <c r="C3" s="788"/>
      <c r="D3" s="788"/>
      <c r="E3" s="788"/>
      <c r="F3" s="788"/>
      <c r="G3" s="788"/>
      <c r="H3" s="788"/>
      <c r="I3" s="788"/>
      <c r="J3" s="788"/>
    </row>
    <row r="4" spans="1:11">
      <c r="A4" s="183" t="s">
        <v>4</v>
      </c>
      <c r="B4" s="184"/>
      <c r="C4" s="184"/>
      <c r="D4" s="184"/>
      <c r="E4" s="184"/>
      <c r="F4" s="184"/>
      <c r="G4" s="184"/>
      <c r="H4" s="184"/>
      <c r="I4" s="184"/>
      <c r="J4" s="108"/>
    </row>
    <row r="5" spans="1:11">
      <c r="A5" s="848" t="s">
        <v>100</v>
      </c>
      <c r="B5" s="848"/>
      <c r="C5" s="848"/>
      <c r="D5" s="848"/>
      <c r="E5" s="848"/>
      <c r="F5" s="848"/>
      <c r="G5" s="848"/>
      <c r="H5" s="848"/>
      <c r="I5" s="848"/>
      <c r="J5" s="848"/>
    </row>
    <row r="6" spans="1:11">
      <c r="A6" s="858" t="s">
        <v>117</v>
      </c>
      <c r="B6" s="858"/>
      <c r="C6" s="858"/>
      <c r="D6" s="858"/>
      <c r="E6" s="858"/>
      <c r="F6" s="858"/>
      <c r="G6" s="858"/>
      <c r="H6" s="858"/>
      <c r="I6" s="858"/>
      <c r="J6" s="858"/>
    </row>
    <row r="7" spans="1:11">
      <c r="A7" s="848" t="s">
        <v>118</v>
      </c>
      <c r="B7" s="848"/>
      <c r="C7" s="848"/>
      <c r="D7" s="848"/>
      <c r="E7" s="848"/>
      <c r="F7" s="848"/>
      <c r="G7" s="848"/>
      <c r="H7" s="848"/>
      <c r="I7" s="848"/>
      <c r="J7" s="848"/>
    </row>
    <row r="8" spans="1:11">
      <c r="A8" s="848" t="s">
        <v>18</v>
      </c>
      <c r="B8" s="848"/>
      <c r="C8" s="848"/>
      <c r="D8" s="848"/>
      <c r="E8" s="848"/>
      <c r="F8" s="848"/>
      <c r="G8" s="848"/>
      <c r="H8" s="848"/>
      <c r="I8" s="848"/>
      <c r="J8" s="848"/>
    </row>
    <row r="9" spans="1:11">
      <c r="A9" s="788" t="s">
        <v>16</v>
      </c>
      <c r="B9" s="788"/>
      <c r="C9" s="788"/>
      <c r="D9" s="788"/>
      <c r="E9" s="788"/>
      <c r="F9" s="788"/>
      <c r="G9" s="788"/>
      <c r="H9" s="788"/>
      <c r="I9" s="788"/>
      <c r="J9" s="788"/>
    </row>
    <row r="10" spans="1:11" ht="16.5" customHeight="1">
      <c r="A10" s="742" t="s">
        <v>466</v>
      </c>
      <c r="B10" s="742"/>
      <c r="C10" s="742"/>
      <c r="D10" s="742"/>
      <c r="E10" s="742"/>
      <c r="F10" s="742"/>
      <c r="G10" s="742"/>
      <c r="H10" s="742"/>
      <c r="I10" s="742"/>
      <c r="J10" s="742"/>
    </row>
    <row r="11" spans="1:11" ht="43.5" customHeight="1">
      <c r="A11" s="50" t="s">
        <v>5</v>
      </c>
      <c r="B11" s="272" t="s">
        <v>1</v>
      </c>
      <c r="C11" s="271" t="s">
        <v>69</v>
      </c>
      <c r="D11" s="271" t="s">
        <v>70</v>
      </c>
      <c r="E11" s="271" t="s">
        <v>71</v>
      </c>
      <c r="F11" s="271" t="s">
        <v>72</v>
      </c>
      <c r="G11" s="797" t="s">
        <v>94</v>
      </c>
      <c r="H11" s="797"/>
      <c r="I11" s="797"/>
      <c r="J11" s="797"/>
    </row>
    <row r="12" spans="1:11" ht="25.5">
      <c r="A12" s="430" t="s">
        <v>383</v>
      </c>
      <c r="B12" s="28" t="s">
        <v>3</v>
      </c>
      <c r="C12" s="345">
        <v>4701.2</v>
      </c>
      <c r="D12" s="345">
        <v>4701.18</v>
      </c>
      <c r="E12" s="86">
        <f>D12-C12</f>
        <v>-1.9999999999527063E-2</v>
      </c>
      <c r="F12" s="22">
        <f>D12/C12*100</f>
        <v>99.999574576703836</v>
      </c>
      <c r="G12" s="894" t="s">
        <v>74</v>
      </c>
      <c r="H12" s="895"/>
      <c r="I12" s="895"/>
      <c r="J12" s="896"/>
    </row>
    <row r="13" spans="1:11" ht="14.25" customHeight="1">
      <c r="A13" s="430" t="s">
        <v>384</v>
      </c>
      <c r="B13" s="28" t="s">
        <v>3</v>
      </c>
      <c r="C13" s="345">
        <v>48660</v>
      </c>
      <c r="D13" s="345">
        <v>48659.839999999997</v>
      </c>
      <c r="E13" s="86">
        <f t="shared" ref="E13:E14" si="0">D13-C13</f>
        <v>-0.16000000000349246</v>
      </c>
      <c r="F13" s="22">
        <f t="shared" ref="F13:F14" si="1">D13/C13*100</f>
        <v>99.99967118783394</v>
      </c>
      <c r="G13" s="894" t="s">
        <v>151</v>
      </c>
      <c r="H13" s="895"/>
      <c r="I13" s="895"/>
      <c r="J13" s="896"/>
    </row>
    <row r="14" spans="1:11" ht="38.25" customHeight="1">
      <c r="A14" s="430" t="s">
        <v>385</v>
      </c>
      <c r="B14" s="28" t="s">
        <v>3</v>
      </c>
      <c r="C14" s="345">
        <v>22920.799999999999</v>
      </c>
      <c r="D14" s="345">
        <v>22899.01</v>
      </c>
      <c r="E14" s="86">
        <f t="shared" si="0"/>
        <v>-21.790000000000873</v>
      </c>
      <c r="F14" s="22">
        <f t="shared" si="1"/>
        <v>99.90493351017416</v>
      </c>
      <c r="G14" s="894" t="s">
        <v>151</v>
      </c>
      <c r="H14" s="895"/>
      <c r="I14" s="895"/>
      <c r="J14" s="896"/>
    </row>
    <row r="15" spans="1:11" ht="14.25" customHeight="1">
      <c r="A15" s="430" t="s">
        <v>465</v>
      </c>
      <c r="B15" s="28" t="s">
        <v>3</v>
      </c>
      <c r="C15" s="345">
        <v>12492</v>
      </c>
      <c r="D15" s="345">
        <v>12492</v>
      </c>
      <c r="E15" s="86">
        <f t="shared" ref="E15" si="2">D15-C15</f>
        <v>0</v>
      </c>
      <c r="F15" s="22">
        <f t="shared" ref="F15" si="3">D15/C15*100</f>
        <v>100</v>
      </c>
      <c r="G15" s="894" t="s">
        <v>78</v>
      </c>
      <c r="H15" s="895"/>
      <c r="I15" s="895"/>
      <c r="J15" s="896"/>
    </row>
    <row r="16" spans="1:11" ht="31.15" customHeight="1">
      <c r="A16" s="50" t="s">
        <v>6</v>
      </c>
      <c r="B16" s="294" t="s">
        <v>3</v>
      </c>
      <c r="C16" s="20">
        <f>SUM(C12:C15)</f>
        <v>88774</v>
      </c>
      <c r="D16" s="20">
        <f>SUM(D12:D15)</f>
        <v>88752.03</v>
      </c>
      <c r="E16" s="20">
        <f>SUM(E12:E15)</f>
        <v>-21.970000000003893</v>
      </c>
      <c r="F16" s="20">
        <v>100</v>
      </c>
      <c r="G16" s="855" t="s">
        <v>151</v>
      </c>
      <c r="H16" s="856"/>
      <c r="I16" s="856"/>
      <c r="J16" s="857"/>
    </row>
    <row r="17" spans="1:10">
      <c r="A17" s="50" t="s">
        <v>81</v>
      </c>
      <c r="B17" s="106"/>
      <c r="C17" s="85"/>
      <c r="D17" s="85"/>
      <c r="E17" s="85"/>
      <c r="F17" s="85"/>
      <c r="G17" s="876"/>
      <c r="H17" s="877"/>
      <c r="I17" s="877"/>
      <c r="J17" s="878"/>
    </row>
    <row r="18" spans="1:10" ht="66" customHeight="1">
      <c r="A18" s="92" t="s">
        <v>382</v>
      </c>
      <c r="B18" s="282" t="s">
        <v>123</v>
      </c>
      <c r="C18" s="318">
        <v>437</v>
      </c>
      <c r="D18" s="318">
        <v>437</v>
      </c>
      <c r="E18" s="22">
        <v>0</v>
      </c>
      <c r="F18" s="22">
        <v>100</v>
      </c>
      <c r="G18" s="894" t="s">
        <v>78</v>
      </c>
      <c r="H18" s="895"/>
      <c r="I18" s="895"/>
      <c r="J18" s="896"/>
    </row>
    <row r="19" spans="1:10" ht="38.25">
      <c r="A19" s="50" t="s">
        <v>2</v>
      </c>
      <c r="B19" s="272" t="s">
        <v>1</v>
      </c>
      <c r="C19" s="271" t="s">
        <v>69</v>
      </c>
      <c r="D19" s="271" t="s">
        <v>70</v>
      </c>
      <c r="E19" s="271" t="s">
        <v>71</v>
      </c>
      <c r="F19" s="271" t="s">
        <v>72</v>
      </c>
      <c r="G19" s="797" t="s">
        <v>94</v>
      </c>
      <c r="H19" s="797"/>
      <c r="I19" s="797"/>
      <c r="J19" s="797"/>
    </row>
    <row r="20" spans="1:10" ht="25.5">
      <c r="A20" s="430" t="s">
        <v>383</v>
      </c>
      <c r="B20" s="282" t="s">
        <v>134</v>
      </c>
      <c r="C20" s="431">
        <v>4</v>
      </c>
      <c r="D20" s="431">
        <v>4</v>
      </c>
      <c r="E20" s="676">
        <f t="shared" ref="E20" si="4">D20-C20</f>
        <v>0</v>
      </c>
      <c r="F20" s="676">
        <f t="shared" ref="F20:F23" si="5">D20/C20*100</f>
        <v>100</v>
      </c>
      <c r="G20" s="829" t="s">
        <v>78</v>
      </c>
      <c r="H20" s="829"/>
      <c r="I20" s="829"/>
      <c r="J20" s="829"/>
    </row>
    <row r="21" spans="1:10">
      <c r="A21" s="430" t="s">
        <v>384</v>
      </c>
      <c r="B21" s="580" t="s">
        <v>165</v>
      </c>
      <c r="C21" s="282">
        <v>6</v>
      </c>
      <c r="D21" s="282">
        <v>6</v>
      </c>
      <c r="E21" s="676">
        <v>0</v>
      </c>
      <c r="F21" s="676">
        <f t="shared" si="5"/>
        <v>100</v>
      </c>
      <c r="G21" s="829" t="s">
        <v>78</v>
      </c>
      <c r="H21" s="829"/>
      <c r="I21" s="829"/>
      <c r="J21" s="829"/>
    </row>
    <row r="22" spans="1:10" ht="32.25" customHeight="1">
      <c r="A22" s="430" t="s">
        <v>385</v>
      </c>
      <c r="B22" s="580" t="s">
        <v>165</v>
      </c>
      <c r="C22" s="431">
        <v>362</v>
      </c>
      <c r="D22" s="431">
        <v>362</v>
      </c>
      <c r="E22" s="676">
        <f t="shared" ref="E22" si="6">D22-C22</f>
        <v>0</v>
      </c>
      <c r="F22" s="676">
        <f t="shared" si="5"/>
        <v>100</v>
      </c>
      <c r="G22" s="829" t="s">
        <v>78</v>
      </c>
      <c r="H22" s="829"/>
      <c r="I22" s="829"/>
      <c r="J22" s="829"/>
    </row>
    <row r="23" spans="1:10">
      <c r="A23" s="430" t="s">
        <v>465</v>
      </c>
      <c r="B23" s="681" t="s">
        <v>123</v>
      </c>
      <c r="C23" s="2">
        <v>65</v>
      </c>
      <c r="D23" s="2">
        <v>65</v>
      </c>
      <c r="E23" s="583">
        <f>D23-C23</f>
        <v>0</v>
      </c>
      <c r="F23" s="583">
        <f t="shared" si="5"/>
        <v>100</v>
      </c>
      <c r="G23" s="829" t="s">
        <v>78</v>
      </c>
      <c r="H23" s="829"/>
      <c r="I23" s="829"/>
      <c r="J23" s="829"/>
    </row>
    <row r="25" spans="1:10" s="39" customFormat="1" ht="27" customHeight="1">
      <c r="A25" s="735" t="s">
        <v>410</v>
      </c>
      <c r="B25" s="735"/>
      <c r="C25" s="735"/>
      <c r="D25" s="735"/>
      <c r="E25" s="148"/>
      <c r="F25" s="148"/>
      <c r="G25" s="812" t="s">
        <v>219</v>
      </c>
      <c r="H25" s="812"/>
      <c r="I25" s="812"/>
      <c r="J25" s="812"/>
    </row>
    <row r="26" spans="1:10" s="39" customFormat="1" ht="12" customHeight="1">
      <c r="A26" s="567"/>
      <c r="B26" s="567"/>
      <c r="C26" s="567"/>
      <c r="D26" s="567"/>
      <c r="E26" s="148"/>
      <c r="F26" s="148"/>
      <c r="G26" s="578"/>
      <c r="H26" s="578"/>
      <c r="I26" s="578"/>
      <c r="J26" s="578"/>
    </row>
    <row r="27" spans="1:10" s="39" customFormat="1" ht="12.75" customHeight="1">
      <c r="A27" s="735" t="s">
        <v>409</v>
      </c>
      <c r="B27" s="735"/>
      <c r="C27" s="735"/>
      <c r="D27" s="735"/>
      <c r="E27" s="42"/>
      <c r="F27" s="42"/>
      <c r="G27" s="813" t="s">
        <v>295</v>
      </c>
      <c r="H27" s="813"/>
      <c r="I27" s="813"/>
      <c r="J27" s="813"/>
    </row>
    <row r="28" spans="1:10" s="39" customFormat="1" ht="11.25" customHeight="1">
      <c r="A28" s="42"/>
      <c r="B28" s="42"/>
      <c r="C28" s="42"/>
      <c r="D28" s="42"/>
      <c r="E28" s="42"/>
      <c r="F28" s="42"/>
      <c r="G28" s="42"/>
      <c r="H28" s="42"/>
    </row>
  </sheetData>
  <mergeCells count="26">
    <mergeCell ref="G16:J16"/>
    <mergeCell ref="A5:J5"/>
    <mergeCell ref="A6:J6"/>
    <mergeCell ref="A7:J7"/>
    <mergeCell ref="A8:J8"/>
    <mergeCell ref="A10:J10"/>
    <mergeCell ref="G11:J11"/>
    <mergeCell ref="G12:J12"/>
    <mergeCell ref="G13:J13"/>
    <mergeCell ref="G14:J14"/>
    <mergeCell ref="A1:K1"/>
    <mergeCell ref="G15:J15"/>
    <mergeCell ref="A25:D25"/>
    <mergeCell ref="G27:J27"/>
    <mergeCell ref="G25:J25"/>
    <mergeCell ref="A27:D27"/>
    <mergeCell ref="G19:J19"/>
    <mergeCell ref="G23:J23"/>
    <mergeCell ref="G22:J22"/>
    <mergeCell ref="G17:J17"/>
    <mergeCell ref="G20:J20"/>
    <mergeCell ref="G21:J21"/>
    <mergeCell ref="G18:J18"/>
    <mergeCell ref="A3:J3"/>
    <mergeCell ref="A9:J9"/>
    <mergeCell ref="A2:H2"/>
  </mergeCells>
  <pageMargins left="0.9055118110236221" right="0.31496062992125984" top="0.35433070866141736" bottom="0.15748031496062992" header="0.31496062992125984" footer="0.31496062992125984"/>
  <pageSetup paperSize="9" scale="91" orientation="landscape" r:id="rId1"/>
</worksheet>
</file>

<file path=xl/worksheets/sheet24.xml><?xml version="1.0" encoding="utf-8"?>
<worksheet xmlns="http://schemas.openxmlformats.org/spreadsheetml/2006/main" xmlns:r="http://schemas.openxmlformats.org/officeDocument/2006/relationships">
  <sheetPr>
    <tabColor rgb="FFFFFF00"/>
  </sheetPr>
  <dimension ref="A1:K33"/>
  <sheetViews>
    <sheetView view="pageBreakPreview" topLeftCell="A12" zoomScaleNormal="100" zoomScaleSheetLayoutView="100" workbookViewId="0">
      <selection activeCell="G23" sqref="G23"/>
    </sheetView>
  </sheetViews>
  <sheetFormatPr defaultColWidth="9.140625" defaultRowHeight="12.75"/>
  <cols>
    <col min="1" max="1" width="37.28515625" style="39" customWidth="1"/>
    <col min="2" max="2" width="10.7109375" style="39" customWidth="1"/>
    <col min="3" max="3" width="10.42578125" style="39" customWidth="1"/>
    <col min="4" max="4" width="8.42578125" style="39" customWidth="1"/>
    <col min="5" max="5" width="11.140625" style="39" customWidth="1"/>
    <col min="6" max="6" width="11.85546875" style="39" customWidth="1"/>
    <col min="7" max="7" width="41.140625" style="39" customWidth="1"/>
    <col min="8" max="8" width="57.5703125" style="39" customWidth="1"/>
    <col min="9" max="9" width="7.5703125" style="39" customWidth="1"/>
    <col min="10" max="10" width="9.5703125" style="39" customWidth="1"/>
    <col min="11" max="16384" width="9.140625" style="39"/>
  </cols>
  <sheetData>
    <row r="1" spans="1:11" ht="42.75" customHeight="1">
      <c r="A1" s="732" t="s">
        <v>293</v>
      </c>
      <c r="B1" s="732"/>
      <c r="C1" s="732"/>
      <c r="D1" s="732"/>
      <c r="E1" s="732"/>
      <c r="F1" s="732"/>
      <c r="G1" s="732"/>
      <c r="H1" s="195"/>
      <c r="I1" s="195"/>
      <c r="J1" s="195"/>
    </row>
    <row r="2" spans="1:11" ht="10.5" customHeight="1">
      <c r="A2" s="565"/>
      <c r="B2" s="565"/>
      <c r="C2" s="565"/>
      <c r="D2" s="565"/>
      <c r="E2" s="565"/>
      <c r="F2" s="565"/>
      <c r="G2" s="565"/>
      <c r="H2" s="195"/>
      <c r="I2" s="195"/>
      <c r="J2" s="195"/>
    </row>
    <row r="3" spans="1:11" ht="12.75" customHeight="1">
      <c r="A3" s="740" t="s">
        <v>254</v>
      </c>
      <c r="B3" s="740"/>
      <c r="C3" s="740"/>
      <c r="D3" s="740"/>
      <c r="E3" s="740"/>
      <c r="F3" s="740"/>
      <c r="G3" s="740"/>
      <c r="H3" s="740"/>
      <c r="I3" s="177"/>
      <c r="J3" s="177"/>
      <c r="K3" s="177"/>
    </row>
    <row r="4" spans="1:11">
      <c r="A4" s="741" t="s">
        <v>401</v>
      </c>
      <c r="B4" s="741"/>
      <c r="C4" s="741"/>
      <c r="D4" s="741"/>
      <c r="E4" s="741"/>
      <c r="F4" s="741"/>
      <c r="G4" s="741"/>
      <c r="H4" s="196"/>
      <c r="I4" s="196"/>
    </row>
    <row r="5" spans="1:11">
      <c r="A5" s="572" t="s">
        <v>4</v>
      </c>
      <c r="B5" s="51"/>
      <c r="C5" s="51"/>
      <c r="D5" s="51"/>
      <c r="E5" s="51"/>
      <c r="F5" s="51"/>
      <c r="G5" s="51"/>
      <c r="H5" s="51"/>
      <c r="I5" s="51"/>
    </row>
    <row r="6" spans="1:11">
      <c r="A6" s="750" t="s">
        <v>95</v>
      </c>
      <c r="B6" s="750"/>
      <c r="C6" s="750"/>
      <c r="D6" s="750"/>
      <c r="E6" s="750"/>
      <c r="F6" s="750"/>
      <c r="G6" s="750"/>
      <c r="H6" s="51"/>
      <c r="I6" s="51"/>
    </row>
    <row r="7" spans="1:11">
      <c r="A7" s="744" t="s">
        <v>96</v>
      </c>
      <c r="B7" s="744"/>
      <c r="C7" s="744"/>
      <c r="D7" s="744"/>
      <c r="E7" s="744"/>
      <c r="F7" s="744"/>
      <c r="G7" s="744"/>
      <c r="H7" s="51"/>
      <c r="I7" s="51"/>
    </row>
    <row r="8" spans="1:11">
      <c r="A8" s="750" t="s">
        <v>97</v>
      </c>
      <c r="B8" s="750"/>
      <c r="C8" s="750"/>
      <c r="D8" s="750"/>
      <c r="E8" s="750"/>
      <c r="F8" s="750"/>
      <c r="G8" s="750"/>
      <c r="H8" s="51"/>
      <c r="I8" s="51"/>
    </row>
    <row r="9" spans="1:11">
      <c r="A9" s="750" t="s">
        <v>98</v>
      </c>
      <c r="B9" s="750"/>
      <c r="C9" s="750"/>
      <c r="D9" s="750"/>
      <c r="E9" s="750"/>
      <c r="F9" s="750"/>
      <c r="G9" s="750"/>
      <c r="H9" s="51"/>
      <c r="I9" s="51"/>
    </row>
    <row r="10" spans="1:11">
      <c r="A10" s="781" t="s">
        <v>19</v>
      </c>
      <c r="B10" s="781"/>
      <c r="C10" s="781"/>
      <c r="D10" s="781"/>
      <c r="E10" s="781"/>
      <c r="F10" s="781"/>
      <c r="G10" s="781"/>
      <c r="H10" s="197"/>
      <c r="I10" s="197"/>
    </row>
    <row r="11" spans="1:11" ht="30" customHeight="1">
      <c r="A11" s="743" t="s">
        <v>273</v>
      </c>
      <c r="B11" s="743"/>
      <c r="C11" s="743"/>
      <c r="D11" s="743"/>
      <c r="E11" s="743"/>
      <c r="F11" s="743"/>
      <c r="G11" s="743"/>
      <c r="H11" s="570"/>
      <c r="I11" s="570"/>
    </row>
    <row r="12" spans="1:11" ht="38.25">
      <c r="A12" s="50" t="s">
        <v>5</v>
      </c>
      <c r="B12" s="339" t="s">
        <v>1</v>
      </c>
      <c r="C12" s="568" t="s">
        <v>69</v>
      </c>
      <c r="D12" s="568" t="s">
        <v>70</v>
      </c>
      <c r="E12" s="568" t="s">
        <v>71</v>
      </c>
      <c r="F12" s="568" t="s">
        <v>72</v>
      </c>
      <c r="G12" s="568" t="s">
        <v>73</v>
      </c>
      <c r="H12" s="618">
        <v>112896</v>
      </c>
    </row>
    <row r="13" spans="1:11" ht="25.5">
      <c r="A13" s="321" t="s">
        <v>468</v>
      </c>
      <c r="B13" s="339" t="s">
        <v>3</v>
      </c>
      <c r="C13" s="33">
        <v>40579.728000000003</v>
      </c>
      <c r="D13" s="33">
        <v>40579.728000000003</v>
      </c>
      <c r="E13" s="22">
        <f>D13-C13</f>
        <v>0</v>
      </c>
      <c r="F13" s="38">
        <f>D13/C13*100</f>
        <v>100</v>
      </c>
      <c r="G13" s="52" t="s">
        <v>78</v>
      </c>
      <c r="H13" s="619">
        <v>2556400</v>
      </c>
    </row>
    <row r="14" spans="1:11" ht="25.5">
      <c r="A14" s="321" t="s">
        <v>469</v>
      </c>
      <c r="B14" s="339" t="s">
        <v>3</v>
      </c>
      <c r="C14" s="33">
        <v>14574.831</v>
      </c>
      <c r="D14" s="33">
        <v>14574.831</v>
      </c>
      <c r="E14" s="22">
        <f t="shared" ref="E14:E17" si="0">D14-C14</f>
        <v>0</v>
      </c>
      <c r="F14" s="38">
        <f t="shared" ref="F14:F17" si="1">D14/C14*100</f>
        <v>100</v>
      </c>
      <c r="G14" s="52" t="s">
        <v>78</v>
      </c>
      <c r="H14" s="618">
        <v>400700</v>
      </c>
    </row>
    <row r="15" spans="1:11">
      <c r="A15" s="321" t="s">
        <v>403</v>
      </c>
      <c r="B15" s="339" t="s">
        <v>3</v>
      </c>
      <c r="C15" s="33">
        <v>946.43399999999997</v>
      </c>
      <c r="D15" s="33">
        <v>946.43399999999997</v>
      </c>
      <c r="E15" s="22">
        <f t="shared" ref="E15" si="2">D15-C15</f>
        <v>0</v>
      </c>
      <c r="F15" s="38">
        <f t="shared" ref="F15" si="3">D15/C15*100</f>
        <v>100</v>
      </c>
      <c r="G15" s="52" t="s">
        <v>78</v>
      </c>
      <c r="H15" s="618">
        <v>3316300</v>
      </c>
    </row>
    <row r="16" spans="1:11">
      <c r="A16" s="321" t="s">
        <v>470</v>
      </c>
      <c r="B16" s="339" t="s">
        <v>3</v>
      </c>
      <c r="C16" s="33">
        <v>3703.3220000000001</v>
      </c>
      <c r="D16" s="33">
        <v>3703.3220000000001</v>
      </c>
      <c r="E16" s="22">
        <f t="shared" si="0"/>
        <v>0</v>
      </c>
      <c r="F16" s="38">
        <f t="shared" si="1"/>
        <v>100</v>
      </c>
      <c r="G16" s="52" t="s">
        <v>78</v>
      </c>
      <c r="H16" s="618">
        <v>926200</v>
      </c>
    </row>
    <row r="17" spans="1:11">
      <c r="A17" s="73" t="s">
        <v>405</v>
      </c>
      <c r="B17" s="339" t="s">
        <v>3</v>
      </c>
      <c r="C17" s="33">
        <v>9276.7999999999993</v>
      </c>
      <c r="D17" s="33">
        <v>9276.7999999999993</v>
      </c>
      <c r="E17" s="22">
        <f t="shared" si="0"/>
        <v>0</v>
      </c>
      <c r="F17" s="38">
        <f t="shared" si="1"/>
        <v>100</v>
      </c>
      <c r="G17" s="52"/>
      <c r="H17" s="618">
        <v>319400</v>
      </c>
    </row>
    <row r="18" spans="1:11" s="53" customFormat="1" ht="13.5" customHeight="1">
      <c r="A18" s="50" t="s">
        <v>6</v>
      </c>
      <c r="B18" s="568" t="s">
        <v>3</v>
      </c>
      <c r="C18" s="87">
        <f>SUM(C13:C17)</f>
        <v>69081.115000000005</v>
      </c>
      <c r="D18" s="87">
        <f t="shared" ref="D18:E18" si="4">SUM(D13:D17)</f>
        <v>69081.115000000005</v>
      </c>
      <c r="E18" s="87">
        <f t="shared" si="4"/>
        <v>0</v>
      </c>
      <c r="F18" s="20">
        <f>F13</f>
        <v>100</v>
      </c>
      <c r="G18" s="52" t="s">
        <v>78</v>
      </c>
      <c r="H18" s="620">
        <v>1644875</v>
      </c>
    </row>
    <row r="19" spans="1:11" s="53" customFormat="1">
      <c r="A19" s="733" t="s">
        <v>2</v>
      </c>
      <c r="B19" s="736" t="s">
        <v>1</v>
      </c>
      <c r="C19" s="733" t="s">
        <v>69</v>
      </c>
      <c r="D19" s="733" t="s">
        <v>70</v>
      </c>
      <c r="E19" s="733" t="s">
        <v>71</v>
      </c>
      <c r="F19" s="733" t="s">
        <v>72</v>
      </c>
      <c r="G19" s="733" t="s">
        <v>73</v>
      </c>
    </row>
    <row r="20" spans="1:11" s="53" customFormat="1">
      <c r="A20" s="734"/>
      <c r="B20" s="736"/>
      <c r="C20" s="734"/>
      <c r="D20" s="734"/>
      <c r="E20" s="734"/>
      <c r="F20" s="734"/>
      <c r="G20" s="734"/>
    </row>
    <row r="21" spans="1:11" s="53" customFormat="1" ht="25.5">
      <c r="A21" s="436" t="s">
        <v>467</v>
      </c>
      <c r="B21" s="2" t="s">
        <v>11</v>
      </c>
      <c r="C21" s="437">
        <v>2047</v>
      </c>
      <c r="D21" s="437">
        <v>2047</v>
      </c>
      <c r="E21" s="181">
        <f t="shared" ref="E21" si="5">D21-C21</f>
        <v>0</v>
      </c>
      <c r="F21" s="38">
        <v>100</v>
      </c>
      <c r="G21" s="22" t="s">
        <v>78</v>
      </c>
    </row>
    <row r="22" spans="1:11">
      <c r="A22" s="469"/>
      <c r="B22" s="574"/>
      <c r="C22" s="47"/>
      <c r="D22" s="23"/>
      <c r="E22" s="574"/>
      <c r="F22" s="574"/>
      <c r="G22" s="574"/>
    </row>
    <row r="23" spans="1:11" ht="38.25">
      <c r="A23" s="566" t="s">
        <v>2</v>
      </c>
      <c r="B23" s="568" t="s">
        <v>1</v>
      </c>
      <c r="C23" s="568" t="s">
        <v>69</v>
      </c>
      <c r="D23" s="568" t="s">
        <v>70</v>
      </c>
      <c r="E23" s="568" t="s">
        <v>71</v>
      </c>
      <c r="F23" s="568" t="s">
        <v>72</v>
      </c>
      <c r="G23" s="568" t="s">
        <v>73</v>
      </c>
    </row>
    <row r="24" spans="1:11">
      <c r="A24" s="73" t="s">
        <v>471</v>
      </c>
      <c r="B24" s="339" t="s">
        <v>123</v>
      </c>
      <c r="C24" s="27">
        <v>343896</v>
      </c>
      <c r="D24" s="27">
        <v>343896</v>
      </c>
      <c r="E24" s="582">
        <f t="shared" ref="E24:E26" si="6">D24-C24</f>
        <v>0</v>
      </c>
      <c r="F24" s="38">
        <f t="shared" ref="F24:F26" si="7">D24/C24*100</f>
        <v>100</v>
      </c>
      <c r="G24" s="52" t="s">
        <v>78</v>
      </c>
    </row>
    <row r="25" spans="1:11">
      <c r="A25" s="321" t="s">
        <v>472</v>
      </c>
      <c r="B25" s="339" t="s">
        <v>123</v>
      </c>
      <c r="C25" s="27">
        <v>163121</v>
      </c>
      <c r="D25" s="27">
        <v>163121</v>
      </c>
      <c r="E25" s="582">
        <f t="shared" si="6"/>
        <v>0</v>
      </c>
      <c r="F25" s="38">
        <f t="shared" si="7"/>
        <v>100</v>
      </c>
      <c r="G25" s="52" t="s">
        <v>78</v>
      </c>
    </row>
    <row r="26" spans="1:11">
      <c r="A26" s="321" t="s">
        <v>404</v>
      </c>
      <c r="B26" s="339" t="s">
        <v>402</v>
      </c>
      <c r="C26" s="27">
        <v>407.6</v>
      </c>
      <c r="D26" s="27">
        <v>407.6</v>
      </c>
      <c r="E26" s="582">
        <f t="shared" si="6"/>
        <v>0</v>
      </c>
      <c r="F26" s="38">
        <f t="shared" si="7"/>
        <v>100</v>
      </c>
      <c r="G26" s="52" t="s">
        <v>78</v>
      </c>
    </row>
    <row r="27" spans="1:11">
      <c r="A27" s="321" t="s">
        <v>473</v>
      </c>
      <c r="B27" s="681" t="s">
        <v>123</v>
      </c>
      <c r="C27" s="22">
        <v>19</v>
      </c>
      <c r="D27" s="22">
        <v>19</v>
      </c>
      <c r="E27" s="582">
        <f>D27-C27</f>
        <v>0</v>
      </c>
      <c r="F27" s="38">
        <f>D27/C27*100</f>
        <v>100</v>
      </c>
      <c r="G27" s="52" t="s">
        <v>78</v>
      </c>
    </row>
    <row r="28" spans="1:11">
      <c r="A28" s="73" t="s">
        <v>405</v>
      </c>
      <c r="B28" s="580" t="s">
        <v>134</v>
      </c>
      <c r="C28" s="22">
        <v>7</v>
      </c>
      <c r="D28" s="22">
        <v>7</v>
      </c>
      <c r="E28" s="22">
        <f>D28-C28</f>
        <v>0</v>
      </c>
      <c r="F28" s="52">
        <f>D28/C28*100</f>
        <v>100</v>
      </c>
      <c r="G28" s="52" t="s">
        <v>78</v>
      </c>
    </row>
    <row r="29" spans="1:11">
      <c r="A29" s="158"/>
      <c r="B29" s="127"/>
      <c r="C29" s="125"/>
      <c r="D29" s="125"/>
      <c r="E29" s="125"/>
      <c r="F29" s="156"/>
      <c r="G29" s="517"/>
    </row>
    <row r="30" spans="1:11" s="42" customFormat="1" ht="26.25" customHeight="1">
      <c r="A30" s="735" t="s">
        <v>410</v>
      </c>
      <c r="B30" s="735"/>
      <c r="C30" s="735"/>
      <c r="D30" s="735"/>
      <c r="E30" s="148"/>
      <c r="F30" s="148"/>
      <c r="G30" s="674" t="s">
        <v>219</v>
      </c>
      <c r="H30" s="205"/>
      <c r="I30" s="205"/>
      <c r="J30" s="205"/>
      <c r="K30" s="205"/>
    </row>
    <row r="31" spans="1:11" s="42" customFormat="1">
      <c r="A31" s="567"/>
      <c r="B31" s="567"/>
      <c r="C31" s="567"/>
      <c r="D31" s="567"/>
      <c r="E31" s="174"/>
      <c r="G31" s="674"/>
      <c r="H31" s="578"/>
      <c r="I31" s="578"/>
      <c r="J31" s="578"/>
    </row>
    <row r="32" spans="1:11">
      <c r="A32" s="735" t="s">
        <v>409</v>
      </c>
      <c r="B32" s="735"/>
      <c r="C32" s="735"/>
      <c r="D32" s="735"/>
      <c r="E32" s="42"/>
      <c r="F32" s="42"/>
      <c r="G32" s="675" t="s">
        <v>295</v>
      </c>
      <c r="H32" s="346"/>
      <c r="I32" s="346"/>
      <c r="J32" s="346"/>
      <c r="K32" s="205"/>
    </row>
    <row r="33" spans="1:8">
      <c r="A33" s="42"/>
      <c r="B33" s="42"/>
      <c r="C33" s="42"/>
      <c r="D33" s="42"/>
      <c r="E33" s="42"/>
      <c r="F33" s="42"/>
      <c r="G33" s="470"/>
      <c r="H33" s="42"/>
    </row>
  </sheetData>
  <mergeCells count="18">
    <mergeCell ref="A8:G8"/>
    <mergeCell ref="A1:G1"/>
    <mergeCell ref="A3:H3"/>
    <mergeCell ref="A4:G4"/>
    <mergeCell ref="A6:G6"/>
    <mergeCell ref="A7:G7"/>
    <mergeCell ref="A9:G9"/>
    <mergeCell ref="A10:G10"/>
    <mergeCell ref="A11:G11"/>
    <mergeCell ref="A30:D30"/>
    <mergeCell ref="A32:D32"/>
    <mergeCell ref="A19:A20"/>
    <mergeCell ref="B19:B20"/>
    <mergeCell ref="C19:C20"/>
    <mergeCell ref="D19:D20"/>
    <mergeCell ref="E19:E20"/>
    <mergeCell ref="F19:F20"/>
    <mergeCell ref="G19:G20"/>
  </mergeCells>
  <pageMargins left="0.70866141732283472" right="0.70866141732283472" top="0.55118110236220474" bottom="0.55118110236220474" header="0.31496062992125984" footer="0.31496062992125984"/>
  <pageSetup paperSize="9" scale="97" orientation="landscape" verticalDpi="0" r:id="rId1"/>
</worksheet>
</file>

<file path=xl/worksheets/sheet2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tabColor rgb="FFFFFF00"/>
  </sheetPr>
  <dimension ref="A1:K28"/>
  <sheetViews>
    <sheetView tabSelected="1" view="pageBreakPreview" topLeftCell="A10" zoomScale="90" zoomScaleNormal="100" zoomScaleSheetLayoutView="90" workbookViewId="0">
      <selection activeCell="H21" sqref="H21"/>
    </sheetView>
  </sheetViews>
  <sheetFormatPr defaultColWidth="9.140625" defaultRowHeight="12.75"/>
  <cols>
    <col min="1" max="1" width="46.42578125" style="39" customWidth="1"/>
    <col min="2" max="2" width="10.7109375" style="39" customWidth="1"/>
    <col min="3" max="3" width="9.7109375" style="39" customWidth="1"/>
    <col min="4" max="4" width="8.42578125" style="39" customWidth="1"/>
    <col min="5" max="5" width="8.7109375" style="39" customWidth="1"/>
    <col min="6" max="6" width="11.85546875" style="39" customWidth="1"/>
    <col min="7" max="7" width="41.140625" style="39" customWidth="1"/>
    <col min="8" max="8" width="50.5703125" style="39" customWidth="1"/>
    <col min="9" max="9" width="7.5703125" style="39" customWidth="1"/>
    <col min="10" max="10" width="9.5703125" style="39" customWidth="1"/>
    <col min="11" max="16384" width="9.140625" style="39"/>
  </cols>
  <sheetData>
    <row r="1" spans="1:11" ht="42.75" customHeight="1">
      <c r="A1" s="732" t="s">
        <v>293</v>
      </c>
      <c r="B1" s="732"/>
      <c r="C1" s="732"/>
      <c r="D1" s="732"/>
      <c r="E1" s="732"/>
      <c r="F1" s="732"/>
      <c r="G1" s="732"/>
      <c r="H1" s="195"/>
      <c r="I1" s="195"/>
      <c r="J1" s="195"/>
    </row>
    <row r="2" spans="1:11" ht="15.75" customHeight="1">
      <c r="A2" s="160"/>
      <c r="B2" s="160"/>
      <c r="C2" s="160"/>
      <c r="D2" s="160"/>
      <c r="E2" s="160"/>
      <c r="F2" s="160"/>
      <c r="G2" s="160"/>
      <c r="H2" s="195"/>
      <c r="I2" s="195"/>
      <c r="J2" s="195"/>
    </row>
    <row r="3" spans="1:11" ht="12.75" customHeight="1">
      <c r="A3" s="740" t="s">
        <v>254</v>
      </c>
      <c r="B3" s="740"/>
      <c r="C3" s="740"/>
      <c r="D3" s="740"/>
      <c r="E3" s="740"/>
      <c r="F3" s="740"/>
      <c r="G3" s="740"/>
      <c r="H3" s="740"/>
      <c r="I3" s="177"/>
      <c r="J3" s="177"/>
      <c r="K3" s="177"/>
    </row>
    <row r="4" spans="1:11">
      <c r="A4" s="741" t="s">
        <v>272</v>
      </c>
      <c r="B4" s="741"/>
      <c r="C4" s="741"/>
      <c r="D4" s="741"/>
      <c r="E4" s="741"/>
      <c r="F4" s="741"/>
      <c r="G4" s="741"/>
      <c r="H4" s="196"/>
      <c r="I4" s="196"/>
    </row>
    <row r="5" spans="1:11">
      <c r="A5" s="138" t="s">
        <v>4</v>
      </c>
      <c r="B5" s="51"/>
      <c r="C5" s="51"/>
      <c r="D5" s="51"/>
      <c r="E5" s="51"/>
      <c r="F5" s="51"/>
      <c r="G5" s="51"/>
      <c r="H5" s="51"/>
      <c r="I5" s="51"/>
    </row>
    <row r="6" spans="1:11">
      <c r="A6" s="750" t="s">
        <v>95</v>
      </c>
      <c r="B6" s="750"/>
      <c r="C6" s="750"/>
      <c r="D6" s="750"/>
      <c r="E6" s="750"/>
      <c r="F6" s="750"/>
      <c r="G6" s="750"/>
      <c r="H6" s="51"/>
      <c r="I6" s="51"/>
    </row>
    <row r="7" spans="1:11">
      <c r="A7" s="744" t="s">
        <v>96</v>
      </c>
      <c r="B7" s="744"/>
      <c r="C7" s="744"/>
      <c r="D7" s="744"/>
      <c r="E7" s="744"/>
      <c r="F7" s="744"/>
      <c r="G7" s="744"/>
      <c r="H7" s="51"/>
      <c r="I7" s="51"/>
    </row>
    <row r="8" spans="1:11">
      <c r="A8" s="750" t="s">
        <v>97</v>
      </c>
      <c r="B8" s="750"/>
      <c r="C8" s="750"/>
      <c r="D8" s="750"/>
      <c r="E8" s="750"/>
      <c r="F8" s="750"/>
      <c r="G8" s="750"/>
      <c r="H8" s="51"/>
      <c r="I8" s="51"/>
    </row>
    <row r="9" spans="1:11">
      <c r="A9" s="750" t="s">
        <v>98</v>
      </c>
      <c r="B9" s="750"/>
      <c r="C9" s="750"/>
      <c r="D9" s="750"/>
      <c r="E9" s="750"/>
      <c r="F9" s="750"/>
      <c r="G9" s="750"/>
      <c r="H9" s="51"/>
      <c r="I9" s="51"/>
    </row>
    <row r="10" spans="1:11">
      <c r="A10" s="781" t="s">
        <v>19</v>
      </c>
      <c r="B10" s="781"/>
      <c r="C10" s="781"/>
      <c r="D10" s="781"/>
      <c r="E10" s="781"/>
      <c r="F10" s="781"/>
      <c r="G10" s="781"/>
      <c r="H10" s="197"/>
      <c r="I10" s="197"/>
    </row>
    <row r="11" spans="1:11" ht="30" customHeight="1">
      <c r="A11" s="743" t="s">
        <v>273</v>
      </c>
      <c r="B11" s="743"/>
      <c r="C11" s="743"/>
      <c r="D11" s="743"/>
      <c r="E11" s="743"/>
      <c r="F11" s="743"/>
      <c r="G11" s="743"/>
      <c r="H11" s="137"/>
      <c r="I11" s="137"/>
    </row>
    <row r="12" spans="1:11">
      <c r="A12" s="5"/>
    </row>
    <row r="13" spans="1:11" ht="38.25">
      <c r="A13" s="50" t="s">
        <v>5</v>
      </c>
      <c r="B13" s="140" t="s">
        <v>1</v>
      </c>
      <c r="C13" s="139" t="s">
        <v>69</v>
      </c>
      <c r="D13" s="139" t="s">
        <v>70</v>
      </c>
      <c r="E13" s="139" t="s">
        <v>71</v>
      </c>
      <c r="F13" s="139" t="s">
        <v>72</v>
      </c>
      <c r="G13" s="139" t="s">
        <v>73</v>
      </c>
      <c r="H13" s="584"/>
    </row>
    <row r="14" spans="1:11" ht="38.25">
      <c r="A14" s="623" t="s">
        <v>475</v>
      </c>
      <c r="B14" s="140" t="s">
        <v>3</v>
      </c>
      <c r="C14" s="33">
        <v>49104</v>
      </c>
      <c r="D14" s="86">
        <v>49104</v>
      </c>
      <c r="E14" s="22">
        <f>D14-C14</f>
        <v>0</v>
      </c>
      <c r="F14" s="38">
        <f>D14/C14*100</f>
        <v>100</v>
      </c>
      <c r="G14" s="52" t="s">
        <v>78</v>
      </c>
    </row>
    <row r="15" spans="1:11" ht="38.25">
      <c r="A15" s="624" t="s">
        <v>474</v>
      </c>
      <c r="B15" s="339" t="s">
        <v>3</v>
      </c>
      <c r="C15" s="33">
        <v>24000</v>
      </c>
      <c r="D15" s="86">
        <v>24000</v>
      </c>
      <c r="E15" s="22">
        <f t="shared" ref="E15:E16" si="0">D15-C15</f>
        <v>0</v>
      </c>
      <c r="F15" s="38">
        <f t="shared" ref="F15:F16" si="1">D15/C15*100</f>
        <v>100</v>
      </c>
      <c r="G15" s="52" t="s">
        <v>78</v>
      </c>
    </row>
    <row r="16" spans="1:11" ht="25.5">
      <c r="A16" s="623" t="s">
        <v>406</v>
      </c>
      <c r="B16" s="339" t="s">
        <v>3</v>
      </c>
      <c r="C16" s="33">
        <v>12499</v>
      </c>
      <c r="D16" s="86">
        <v>12499</v>
      </c>
      <c r="E16" s="22">
        <f t="shared" si="0"/>
        <v>0</v>
      </c>
      <c r="F16" s="38">
        <f t="shared" si="1"/>
        <v>100</v>
      </c>
      <c r="G16" s="52" t="s">
        <v>78</v>
      </c>
    </row>
    <row r="17" spans="1:11" s="53" customFormat="1">
      <c r="A17" s="50" t="s">
        <v>6</v>
      </c>
      <c r="B17" s="139" t="s">
        <v>3</v>
      </c>
      <c r="C17" s="87">
        <f>SUM(C14:C16)</f>
        <v>85603</v>
      </c>
      <c r="D17" s="87">
        <f>SUM(D14:D16)</f>
        <v>85603</v>
      </c>
      <c r="E17" s="20">
        <f>E14</f>
        <v>0</v>
      </c>
      <c r="F17" s="20">
        <f>F14</f>
        <v>100</v>
      </c>
      <c r="G17" s="420" t="s">
        <v>78</v>
      </c>
    </row>
    <row r="18" spans="1:11">
      <c r="A18" s="145"/>
      <c r="B18" s="155"/>
      <c r="C18" s="47"/>
      <c r="D18" s="23"/>
      <c r="E18" s="155"/>
      <c r="F18" s="155"/>
      <c r="G18" s="155"/>
    </row>
    <row r="19" spans="1:11" ht="38.25">
      <c r="A19" s="136" t="s">
        <v>2</v>
      </c>
      <c r="B19" s="139" t="s">
        <v>1</v>
      </c>
      <c r="C19" s="139" t="s">
        <v>69</v>
      </c>
      <c r="D19" s="139" t="s">
        <v>70</v>
      </c>
      <c r="E19" s="139" t="s">
        <v>71</v>
      </c>
      <c r="F19" s="139" t="s">
        <v>72</v>
      </c>
      <c r="G19" s="139" t="s">
        <v>73</v>
      </c>
    </row>
    <row r="20" spans="1:11">
      <c r="A20" s="621" t="s">
        <v>407</v>
      </c>
      <c r="B20" s="580" t="s">
        <v>123</v>
      </c>
      <c r="C20" s="339">
        <v>7920</v>
      </c>
      <c r="D20" s="339">
        <v>7920</v>
      </c>
      <c r="E20" s="582">
        <f t="shared" ref="E20:E21" si="2">D20-C20</f>
        <v>0</v>
      </c>
      <c r="F20" s="38">
        <f t="shared" ref="F20:F21" si="3">D20/C20*100</f>
        <v>100</v>
      </c>
      <c r="G20" s="52" t="s">
        <v>78</v>
      </c>
    </row>
    <row r="21" spans="1:11" ht="38.25">
      <c r="A21" s="624" t="s">
        <v>474</v>
      </c>
      <c r="B21" s="580" t="s">
        <v>11</v>
      </c>
      <c r="C21" s="339">
        <v>24</v>
      </c>
      <c r="D21" s="339">
        <v>24</v>
      </c>
      <c r="E21" s="582">
        <f t="shared" si="2"/>
        <v>0</v>
      </c>
      <c r="F21" s="38">
        <f t="shared" si="3"/>
        <v>100</v>
      </c>
      <c r="G21" s="52" t="s">
        <v>78</v>
      </c>
    </row>
    <row r="22" spans="1:11" ht="25.5">
      <c r="A22" s="622" t="s">
        <v>274</v>
      </c>
      <c r="B22" s="580" t="s">
        <v>11</v>
      </c>
      <c r="C22" s="22">
        <v>25231</v>
      </c>
      <c r="D22" s="22">
        <v>29212</v>
      </c>
      <c r="E22" s="582">
        <f>D22-C22</f>
        <v>3981</v>
      </c>
      <c r="F22" s="38">
        <f>D22/C22*100</f>
        <v>115.77820934564622</v>
      </c>
      <c r="G22" s="282" t="s">
        <v>138</v>
      </c>
    </row>
    <row r="23" spans="1:11">
      <c r="A23" s="158"/>
      <c r="B23" s="127"/>
      <c r="C23" s="125"/>
      <c r="D23" s="125"/>
      <c r="E23" s="125"/>
      <c r="F23" s="156"/>
      <c r="G23" s="517"/>
    </row>
    <row r="24" spans="1:11" s="42" customFormat="1" ht="24.75" customHeight="1">
      <c r="A24" s="735" t="s">
        <v>410</v>
      </c>
      <c r="B24" s="735"/>
      <c r="C24" s="735"/>
      <c r="D24" s="735"/>
      <c r="E24" s="148"/>
      <c r="F24" s="148"/>
      <c r="G24" s="578" t="s">
        <v>219</v>
      </c>
      <c r="H24" s="205"/>
      <c r="I24" s="205"/>
      <c r="J24" s="205"/>
      <c r="K24" s="205"/>
    </row>
    <row r="25" spans="1:11" s="42" customFormat="1" ht="15">
      <c r="A25" s="567"/>
      <c r="B25" s="567"/>
      <c r="C25" s="567"/>
      <c r="D25" s="567"/>
      <c r="E25" s="148"/>
      <c r="F25" s="148"/>
      <c r="G25" s="578"/>
      <c r="H25" s="456"/>
    </row>
    <row r="26" spans="1:11">
      <c r="A26" s="760" t="s">
        <v>132</v>
      </c>
      <c r="B26" s="760"/>
      <c r="C26" s="760"/>
      <c r="D26" s="760"/>
      <c r="E26" s="42"/>
      <c r="F26" s="42"/>
      <c r="G26" s="578" t="s">
        <v>271</v>
      </c>
      <c r="H26" s="205"/>
      <c r="I26" s="205"/>
      <c r="J26" s="205"/>
      <c r="K26" s="205"/>
    </row>
    <row r="27" spans="1:11">
      <c r="A27" s="571"/>
      <c r="B27" s="571"/>
      <c r="C27" s="571"/>
      <c r="D27" s="571"/>
      <c r="E27" s="42"/>
      <c r="F27" s="42"/>
      <c r="G27" s="578"/>
      <c r="H27" s="42"/>
    </row>
    <row r="28" spans="1:11" ht="16.5" customHeight="1">
      <c r="A28" s="735" t="s">
        <v>409</v>
      </c>
      <c r="B28" s="735"/>
      <c r="C28" s="735"/>
      <c r="D28" s="735"/>
      <c r="E28" s="40"/>
      <c r="F28" s="40"/>
      <c r="G28" s="579" t="s">
        <v>295</v>
      </c>
      <c r="H28" s="346"/>
      <c r="I28" s="346"/>
      <c r="J28" s="346"/>
      <c r="K28" s="346"/>
    </row>
  </sheetData>
  <mergeCells count="12">
    <mergeCell ref="A1:G1"/>
    <mergeCell ref="A4:G4"/>
    <mergeCell ref="A7:G7"/>
    <mergeCell ref="A10:G10"/>
    <mergeCell ref="A3:H3"/>
    <mergeCell ref="A28:D28"/>
    <mergeCell ref="A11:G11"/>
    <mergeCell ref="A24:D24"/>
    <mergeCell ref="A6:G6"/>
    <mergeCell ref="A8:G8"/>
    <mergeCell ref="A9:G9"/>
    <mergeCell ref="A26:D26"/>
  </mergeCells>
  <pageMargins left="0.70866141732283472" right="0.31496062992125984" top="0.35433070866141736" bottom="0.15748031496062992"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dimension ref="A1:B17"/>
  <sheetViews>
    <sheetView zoomScale="120" zoomScaleNormal="120" workbookViewId="0">
      <selection activeCell="G12" sqref="G12"/>
    </sheetView>
  </sheetViews>
  <sheetFormatPr defaultRowHeight="12.75"/>
  <sheetData>
    <row r="1" spans="1:2">
      <c r="A1">
        <v>37076.262999999999</v>
      </c>
    </row>
    <row r="2" spans="1:2">
      <c r="A2">
        <v>30599.200000000001</v>
      </c>
    </row>
    <row r="3" spans="1:2">
      <c r="A3">
        <v>30914</v>
      </c>
    </row>
    <row r="4" spans="1:2">
      <c r="A4">
        <v>58656</v>
      </c>
    </row>
    <row r="5" spans="1:2">
      <c r="A5">
        <v>67697.279999999999</v>
      </c>
    </row>
    <row r="6" spans="1:2">
      <c r="A6">
        <v>40680</v>
      </c>
    </row>
    <row r="7" spans="1:2">
      <c r="A7">
        <v>28407</v>
      </c>
    </row>
    <row r="8" spans="1:2">
      <c r="A8">
        <v>54704</v>
      </c>
    </row>
    <row r="9" spans="1:2">
      <c r="A9">
        <v>4853.5200000000004</v>
      </c>
    </row>
    <row r="10" spans="1:2">
      <c r="A10">
        <v>27578.526000000002</v>
      </c>
    </row>
    <row r="11" spans="1:2">
      <c r="A11">
        <v>34494.544000000002</v>
      </c>
    </row>
    <row r="12" spans="1:2">
      <c r="B12">
        <v>415660.33299999998</v>
      </c>
    </row>
    <row r="15" spans="1:2">
      <c r="A15">
        <v>12063.72</v>
      </c>
    </row>
    <row r="16" spans="1:2">
      <c r="A16">
        <v>5438.0479999999998</v>
      </c>
    </row>
    <row r="17" spans="1:1">
      <c r="A17">
        <v>1077.0730000000001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FF00"/>
    <pageSetUpPr fitToPage="1"/>
  </sheetPr>
  <dimension ref="A1:K80"/>
  <sheetViews>
    <sheetView view="pageBreakPreview" topLeftCell="A64" zoomScale="90" zoomScaleNormal="100" zoomScaleSheetLayoutView="90" workbookViewId="0">
      <selection activeCell="I73" sqref="I73"/>
    </sheetView>
  </sheetViews>
  <sheetFormatPr defaultRowHeight="12.75"/>
  <cols>
    <col min="1" max="1" width="35.85546875" style="347" customWidth="1"/>
    <col min="2" max="2" width="10.140625" style="347" customWidth="1"/>
    <col min="3" max="3" width="10.28515625" style="347" customWidth="1"/>
    <col min="4" max="4" width="11.42578125" style="347" customWidth="1"/>
    <col min="5" max="5" width="11.7109375" style="347" customWidth="1"/>
    <col min="6" max="6" width="12" style="347" customWidth="1"/>
    <col min="7" max="7" width="48.140625" style="347" customWidth="1"/>
    <col min="8" max="16384" width="9.140625" style="347"/>
  </cols>
  <sheetData>
    <row r="1" spans="1:11" s="39" customFormat="1" ht="41.25" customHeight="1">
      <c r="A1" s="732" t="s">
        <v>293</v>
      </c>
      <c r="B1" s="732"/>
      <c r="C1" s="732"/>
      <c r="D1" s="732"/>
      <c r="E1" s="732"/>
      <c r="F1" s="732"/>
      <c r="G1" s="732"/>
      <c r="H1" s="442"/>
      <c r="I1" s="442"/>
      <c r="J1" s="442"/>
      <c r="K1" s="442"/>
    </row>
    <row r="2" spans="1:11">
      <c r="A2" s="763"/>
      <c r="B2" s="763"/>
      <c r="C2" s="763"/>
      <c r="D2" s="763"/>
      <c r="E2" s="763"/>
      <c r="F2" s="763"/>
      <c r="G2" s="763"/>
    </row>
    <row r="3" spans="1:11" s="39" customFormat="1" ht="12.75" customHeight="1">
      <c r="A3" s="740" t="s">
        <v>254</v>
      </c>
      <c r="B3" s="740"/>
      <c r="C3" s="740"/>
      <c r="D3" s="740"/>
      <c r="E3" s="740"/>
      <c r="F3" s="740"/>
      <c r="G3" s="740"/>
      <c r="H3" s="740"/>
      <c r="I3" s="177"/>
      <c r="J3" s="177"/>
      <c r="K3" s="177"/>
    </row>
    <row r="4" spans="1:11">
      <c r="A4" s="753" t="s">
        <v>29</v>
      </c>
      <c r="B4" s="753"/>
      <c r="C4" s="753"/>
      <c r="D4" s="753"/>
      <c r="E4" s="753"/>
      <c r="F4" s="753"/>
      <c r="G4" s="753"/>
    </row>
    <row r="5" spans="1:11">
      <c r="A5" s="348" t="s">
        <v>4</v>
      </c>
      <c r="B5" s="349"/>
      <c r="C5" s="349"/>
      <c r="D5" s="349"/>
      <c r="E5" s="349"/>
      <c r="F5" s="349"/>
      <c r="G5" s="350"/>
    </row>
    <row r="6" spans="1:11" ht="12" customHeight="1">
      <c r="A6" s="761" t="s">
        <v>209</v>
      </c>
      <c r="B6" s="761"/>
      <c r="C6" s="761"/>
      <c r="D6" s="761"/>
      <c r="E6" s="761"/>
      <c r="F6" s="761"/>
      <c r="G6" s="761"/>
    </row>
    <row r="7" spans="1:11">
      <c r="A7" s="762" t="s">
        <v>210</v>
      </c>
      <c r="B7" s="762"/>
      <c r="C7" s="762"/>
      <c r="D7" s="762"/>
      <c r="E7" s="762"/>
      <c r="F7" s="762"/>
      <c r="G7" s="762"/>
    </row>
    <row r="8" spans="1:11">
      <c r="A8" s="761" t="s">
        <v>211</v>
      </c>
      <c r="B8" s="761"/>
      <c r="C8" s="761"/>
      <c r="D8" s="761"/>
      <c r="E8" s="761"/>
      <c r="F8" s="761"/>
      <c r="G8" s="761"/>
    </row>
    <row r="9" spans="1:11">
      <c r="A9" s="761" t="s">
        <v>212</v>
      </c>
      <c r="B9" s="761"/>
      <c r="C9" s="761"/>
      <c r="D9" s="761"/>
      <c r="E9" s="761"/>
      <c r="F9" s="761"/>
      <c r="G9" s="761"/>
    </row>
    <row r="10" spans="1:11">
      <c r="A10" s="351" t="s">
        <v>213</v>
      </c>
      <c r="B10" s="351"/>
      <c r="C10" s="351"/>
      <c r="D10" s="351"/>
      <c r="E10" s="351"/>
      <c r="F10" s="351"/>
      <c r="G10" s="352"/>
    </row>
    <row r="11" spans="1:11" ht="42" customHeight="1">
      <c r="A11" s="756" t="s">
        <v>309</v>
      </c>
      <c r="B11" s="756"/>
      <c r="C11" s="756"/>
      <c r="D11" s="756"/>
      <c r="E11" s="756"/>
      <c r="F11" s="756"/>
      <c r="G11" s="756"/>
    </row>
    <row r="12" spans="1:11" ht="38.25">
      <c r="A12" s="353" t="s">
        <v>5</v>
      </c>
      <c r="B12" s="354" t="s">
        <v>1</v>
      </c>
      <c r="C12" s="354" t="s">
        <v>69</v>
      </c>
      <c r="D12" s="354" t="s">
        <v>70</v>
      </c>
      <c r="E12" s="354" t="s">
        <v>71</v>
      </c>
      <c r="F12" s="354" t="s">
        <v>72</v>
      </c>
      <c r="G12" s="354" t="s">
        <v>283</v>
      </c>
    </row>
    <row r="13" spans="1:11" ht="69.75" customHeight="1">
      <c r="A13" s="355" t="s">
        <v>291</v>
      </c>
      <c r="B13" s="356" t="s">
        <v>3</v>
      </c>
      <c r="C13" s="525">
        <f>C27+C38+C57+C74</f>
        <v>7917809</v>
      </c>
      <c r="D13" s="525">
        <f>D27+D38+D57+D74</f>
        <v>7917801.9000000004</v>
      </c>
      <c r="E13" s="525">
        <f>D13-C13</f>
        <v>-7.099999999627471</v>
      </c>
      <c r="F13" s="525">
        <f>D13/C13*100</f>
        <v>99.999910328728575</v>
      </c>
      <c r="G13" s="357" t="s">
        <v>418</v>
      </c>
    </row>
    <row r="14" spans="1:11" ht="25.5">
      <c r="A14" s="358" t="s">
        <v>6</v>
      </c>
      <c r="B14" s="359" t="s">
        <v>28</v>
      </c>
      <c r="C14" s="526">
        <f>C13</f>
        <v>7917809</v>
      </c>
      <c r="D14" s="526">
        <f>D13</f>
        <v>7917801.9000000004</v>
      </c>
      <c r="E14" s="526">
        <f>D14-C14</f>
        <v>-7.099999999627471</v>
      </c>
      <c r="F14" s="526">
        <f>F13</f>
        <v>99.999910328728575</v>
      </c>
      <c r="G14" s="360"/>
    </row>
    <row r="15" spans="1:11">
      <c r="A15" s="361" t="s">
        <v>89</v>
      </c>
      <c r="B15" s="362"/>
      <c r="C15" s="527"/>
      <c r="D15" s="527"/>
      <c r="E15" s="527"/>
      <c r="F15" s="527"/>
      <c r="G15" s="360"/>
    </row>
    <row r="16" spans="1:11" ht="25.5" customHeight="1">
      <c r="A16" s="363" t="s">
        <v>292</v>
      </c>
      <c r="B16" s="364" t="s">
        <v>75</v>
      </c>
      <c r="C16" s="528">
        <v>5.3</v>
      </c>
      <c r="D16" s="528">
        <v>5.3</v>
      </c>
      <c r="E16" s="528">
        <f>D16-C16</f>
        <v>0</v>
      </c>
      <c r="F16" s="528">
        <f>D16/C16%</f>
        <v>100</v>
      </c>
      <c r="G16" s="365" t="s">
        <v>74</v>
      </c>
    </row>
    <row r="17" spans="1:7" ht="7.5" customHeight="1">
      <c r="A17" s="366"/>
      <c r="B17" s="367"/>
      <c r="C17" s="368"/>
      <c r="D17" s="368"/>
      <c r="E17" s="368"/>
      <c r="F17" s="368"/>
      <c r="G17" s="368"/>
    </row>
    <row r="18" spans="1:7">
      <c r="A18" s="369" t="s">
        <v>30</v>
      </c>
      <c r="B18" s="370"/>
      <c r="C18" s="371"/>
      <c r="D18" s="371"/>
      <c r="E18" s="371"/>
      <c r="F18" s="371"/>
      <c r="G18" s="371"/>
    </row>
    <row r="19" spans="1:7">
      <c r="A19" s="348" t="s">
        <v>10</v>
      </c>
      <c r="B19" s="370"/>
      <c r="C19" s="371"/>
      <c r="D19" s="371"/>
      <c r="E19" s="371"/>
      <c r="F19" s="371"/>
      <c r="G19" s="371"/>
    </row>
    <row r="20" spans="1:7">
      <c r="A20" s="372" t="s">
        <v>171</v>
      </c>
      <c r="B20" s="370"/>
      <c r="C20" s="371"/>
      <c r="D20" s="371"/>
      <c r="E20" s="371"/>
      <c r="F20" s="371"/>
      <c r="G20" s="371"/>
    </row>
    <row r="21" spans="1:7">
      <c r="A21" s="373" t="s">
        <v>214</v>
      </c>
      <c r="B21" s="370"/>
      <c r="C21" s="371"/>
      <c r="D21" s="371"/>
      <c r="E21" s="371"/>
      <c r="F21" s="371"/>
      <c r="G21" s="371"/>
    </row>
    <row r="22" spans="1:7" ht="62.25" customHeight="1">
      <c r="A22" s="751" t="s">
        <v>282</v>
      </c>
      <c r="B22" s="751"/>
      <c r="C22" s="751"/>
      <c r="D22" s="751"/>
      <c r="E22" s="751"/>
      <c r="F22" s="751"/>
      <c r="G22" s="751"/>
    </row>
    <row r="23" spans="1:7" ht="39" customHeight="1">
      <c r="A23" s="374" t="s">
        <v>2</v>
      </c>
      <c r="B23" s="375" t="s">
        <v>1</v>
      </c>
      <c r="C23" s="354" t="s">
        <v>69</v>
      </c>
      <c r="D23" s="354" t="s">
        <v>70</v>
      </c>
      <c r="E23" s="354" t="s">
        <v>71</v>
      </c>
      <c r="F23" s="354" t="s">
        <v>72</v>
      </c>
      <c r="G23" s="354" t="s">
        <v>283</v>
      </c>
    </row>
    <row r="24" spans="1:7" ht="138" customHeight="1">
      <c r="A24" s="376" t="s">
        <v>290</v>
      </c>
      <c r="B24" s="364" t="s">
        <v>31</v>
      </c>
      <c r="C24" s="529">
        <v>2313</v>
      </c>
      <c r="D24" s="529">
        <v>2314</v>
      </c>
      <c r="E24" s="529">
        <f>D24-C24</f>
        <v>1</v>
      </c>
      <c r="F24" s="377">
        <f>D24/C24%</f>
        <v>100.04323389537397</v>
      </c>
      <c r="G24" s="378" t="s">
        <v>419</v>
      </c>
    </row>
    <row r="25" spans="1:7" s="380" customFormat="1" ht="38.25">
      <c r="A25" s="379" t="s">
        <v>8</v>
      </c>
      <c r="B25" s="374" t="s">
        <v>1</v>
      </c>
      <c r="C25" s="530" t="s">
        <v>69</v>
      </c>
      <c r="D25" s="530" t="s">
        <v>70</v>
      </c>
      <c r="E25" s="530" t="s">
        <v>71</v>
      </c>
      <c r="F25" s="354" t="s">
        <v>72</v>
      </c>
      <c r="G25" s="354" t="s">
        <v>283</v>
      </c>
    </row>
    <row r="26" spans="1:7" ht="25.5">
      <c r="A26" s="376" t="s">
        <v>289</v>
      </c>
      <c r="B26" s="375" t="s">
        <v>33</v>
      </c>
      <c r="C26" s="531">
        <v>1752976</v>
      </c>
      <c r="D26" s="531">
        <v>1752976</v>
      </c>
      <c r="E26" s="531">
        <f>D26-C26</f>
        <v>0</v>
      </c>
      <c r="F26" s="382">
        <f>D26/C26%</f>
        <v>100.00000000000001</v>
      </c>
      <c r="G26" s="364" t="s">
        <v>74</v>
      </c>
    </row>
    <row r="27" spans="1:7" ht="25.5" customHeight="1">
      <c r="A27" s="383" t="s">
        <v>34</v>
      </c>
      <c r="B27" s="374" t="s">
        <v>33</v>
      </c>
      <c r="C27" s="532">
        <f>C26</f>
        <v>1752976</v>
      </c>
      <c r="D27" s="532">
        <f t="shared" ref="D27:F27" si="0">D26</f>
        <v>1752976</v>
      </c>
      <c r="E27" s="532">
        <f>D27-C27</f>
        <v>0</v>
      </c>
      <c r="F27" s="359">
        <f t="shared" si="0"/>
        <v>100.00000000000001</v>
      </c>
      <c r="G27" s="359" t="s">
        <v>74</v>
      </c>
    </row>
    <row r="28" spans="1:7" ht="12.75" customHeight="1">
      <c r="A28" s="385"/>
      <c r="B28" s="386"/>
      <c r="C28" s="387"/>
      <c r="D28" s="387"/>
      <c r="E28" s="387"/>
      <c r="F28" s="387"/>
      <c r="G28" s="387"/>
    </row>
    <row r="29" spans="1:7">
      <c r="A29" s="369" t="s">
        <v>35</v>
      </c>
      <c r="B29" s="370"/>
      <c r="C29" s="371"/>
      <c r="D29" s="371"/>
      <c r="E29" s="371"/>
      <c r="F29" s="371"/>
      <c r="G29" s="371"/>
    </row>
    <row r="30" spans="1:7">
      <c r="A30" s="348" t="s">
        <v>10</v>
      </c>
      <c r="B30" s="370"/>
      <c r="C30" s="371"/>
      <c r="D30" s="371"/>
      <c r="E30" s="371"/>
      <c r="F30" s="371"/>
      <c r="G30" s="371"/>
    </row>
    <row r="31" spans="1:7" ht="12.6" customHeight="1">
      <c r="A31" s="754" t="s">
        <v>171</v>
      </c>
      <c r="B31" s="755"/>
      <c r="C31" s="755"/>
      <c r="D31" s="755"/>
      <c r="E31" s="755"/>
      <c r="F31" s="755"/>
      <c r="G31" s="755"/>
    </row>
    <row r="32" spans="1:7">
      <c r="A32" s="373" t="s">
        <v>214</v>
      </c>
      <c r="B32" s="370"/>
      <c r="C32" s="371"/>
      <c r="D32" s="371"/>
      <c r="E32" s="371"/>
      <c r="F32" s="371"/>
      <c r="G32" s="371"/>
    </row>
    <row r="33" spans="1:9" ht="37.5" customHeight="1">
      <c r="A33" s="756" t="s">
        <v>284</v>
      </c>
      <c r="B33" s="757"/>
      <c r="C33" s="757"/>
      <c r="D33" s="757"/>
      <c r="E33" s="757"/>
      <c r="F33" s="757"/>
      <c r="G33" s="757"/>
    </row>
    <row r="34" spans="1:9" ht="39" customHeight="1">
      <c r="A34" s="374" t="s">
        <v>2</v>
      </c>
      <c r="B34" s="375" t="s">
        <v>1</v>
      </c>
      <c r="C34" s="388" t="s">
        <v>69</v>
      </c>
      <c r="D34" s="388" t="s">
        <v>70</v>
      </c>
      <c r="E34" s="388" t="s">
        <v>71</v>
      </c>
      <c r="F34" s="388" t="s">
        <v>72</v>
      </c>
      <c r="G34" s="388" t="s">
        <v>283</v>
      </c>
    </row>
    <row r="35" spans="1:9" ht="25.5">
      <c r="A35" s="389" t="s">
        <v>36</v>
      </c>
      <c r="B35" s="390" t="s">
        <v>31</v>
      </c>
      <c r="C35" s="533">
        <v>1000</v>
      </c>
      <c r="D35" s="533">
        <v>1005</v>
      </c>
      <c r="E35" s="529">
        <f>D35-C35</f>
        <v>5</v>
      </c>
      <c r="F35" s="391">
        <f>D35/C35%</f>
        <v>100.5</v>
      </c>
      <c r="G35" s="390" t="s">
        <v>311</v>
      </c>
      <c r="I35" s="347">
        <f>C35-926</f>
        <v>74</v>
      </c>
    </row>
    <row r="36" spans="1:9" s="380" customFormat="1" ht="38.25">
      <c r="A36" s="379" t="s">
        <v>8</v>
      </c>
      <c r="B36" s="374" t="s">
        <v>1</v>
      </c>
      <c r="C36" s="530" t="s">
        <v>69</v>
      </c>
      <c r="D36" s="530" t="s">
        <v>70</v>
      </c>
      <c r="E36" s="530" t="s">
        <v>71</v>
      </c>
      <c r="F36" s="354" t="s">
        <v>72</v>
      </c>
      <c r="G36" s="354" t="s">
        <v>283</v>
      </c>
    </row>
    <row r="37" spans="1:9" ht="38.25">
      <c r="A37" s="392" t="s">
        <v>288</v>
      </c>
      <c r="B37" s="375" t="s">
        <v>33</v>
      </c>
      <c r="C37" s="531">
        <v>226906</v>
      </c>
      <c r="D37" s="531">
        <v>226905.60000000001</v>
      </c>
      <c r="E37" s="531">
        <f>D37-C37</f>
        <v>-0.39999999999417923</v>
      </c>
      <c r="F37" s="381">
        <f>D37/C37%</f>
        <v>99.999823715547407</v>
      </c>
      <c r="G37" s="357" t="s">
        <v>310</v>
      </c>
    </row>
    <row r="38" spans="1:9" ht="38.25">
      <c r="A38" s="383" t="s">
        <v>34</v>
      </c>
      <c r="B38" s="374" t="s">
        <v>33</v>
      </c>
      <c r="C38" s="532">
        <f>C37</f>
        <v>226906</v>
      </c>
      <c r="D38" s="532">
        <f>D37</f>
        <v>226905.60000000001</v>
      </c>
      <c r="E38" s="532">
        <f>E37</f>
        <v>-0.39999999999417923</v>
      </c>
      <c r="F38" s="384">
        <f>F37</f>
        <v>99.999823715547407</v>
      </c>
      <c r="G38" s="411" t="s">
        <v>310</v>
      </c>
    </row>
    <row r="39" spans="1:9">
      <c r="A39" s="385"/>
      <c r="B39" s="386"/>
      <c r="C39" s="387"/>
      <c r="D39" s="387"/>
      <c r="E39" s="387"/>
      <c r="F39" s="387"/>
      <c r="G39" s="387"/>
    </row>
    <row r="40" spans="1:9" ht="24" customHeight="1">
      <c r="A40" s="752" t="s">
        <v>41</v>
      </c>
      <c r="B40" s="753"/>
      <c r="C40" s="753"/>
      <c r="D40" s="753"/>
      <c r="E40" s="753"/>
      <c r="F40" s="753"/>
      <c r="G40" s="753"/>
    </row>
    <row r="41" spans="1:9">
      <c r="A41" s="348" t="s">
        <v>10</v>
      </c>
      <c r="B41" s="370"/>
      <c r="C41" s="371"/>
      <c r="D41" s="371"/>
      <c r="E41" s="371"/>
      <c r="F41" s="371"/>
      <c r="G41" s="371"/>
    </row>
    <row r="42" spans="1:9" ht="15" customHeight="1">
      <c r="A42" s="754" t="s">
        <v>172</v>
      </c>
      <c r="B42" s="755"/>
      <c r="C42" s="755"/>
      <c r="D42" s="755"/>
      <c r="E42" s="755"/>
      <c r="F42" s="755"/>
      <c r="G42" s="755"/>
    </row>
    <row r="43" spans="1:9" ht="15" customHeight="1">
      <c r="A43" s="373" t="s">
        <v>214</v>
      </c>
      <c r="B43" s="370"/>
      <c r="C43" s="371"/>
      <c r="D43" s="371"/>
      <c r="E43" s="371"/>
      <c r="F43" s="371"/>
      <c r="G43" s="371"/>
    </row>
    <row r="44" spans="1:9" ht="63.75" customHeight="1">
      <c r="A44" s="756" t="s">
        <v>215</v>
      </c>
      <c r="B44" s="757"/>
      <c r="C44" s="757"/>
      <c r="D44" s="757"/>
      <c r="E44" s="757"/>
      <c r="F44" s="757"/>
      <c r="G44" s="757"/>
    </row>
    <row r="45" spans="1:9" ht="41.25" customHeight="1">
      <c r="A45" s="374" t="s">
        <v>2</v>
      </c>
      <c r="B45" s="375" t="s">
        <v>1</v>
      </c>
      <c r="C45" s="388" t="s">
        <v>69</v>
      </c>
      <c r="D45" s="388" t="s">
        <v>70</v>
      </c>
      <c r="E45" s="388" t="s">
        <v>71</v>
      </c>
      <c r="F45" s="388" t="s">
        <v>72</v>
      </c>
      <c r="G45" s="388" t="s">
        <v>283</v>
      </c>
    </row>
    <row r="46" spans="1:9">
      <c r="A46" s="393" t="s">
        <v>420</v>
      </c>
      <c r="B46" s="394" t="s">
        <v>31</v>
      </c>
      <c r="C46" s="533">
        <v>500</v>
      </c>
      <c r="D46" s="533">
        <v>527</v>
      </c>
      <c r="E46" s="529">
        <f>D46-C46</f>
        <v>27</v>
      </c>
      <c r="F46" s="390">
        <f>D46/C46%</f>
        <v>105.4</v>
      </c>
      <c r="G46" s="390" t="s">
        <v>312</v>
      </c>
    </row>
    <row r="47" spans="1:9" ht="13.5" customHeight="1">
      <c r="A47" s="400" t="s">
        <v>133</v>
      </c>
      <c r="B47" s="394" t="s">
        <v>31</v>
      </c>
      <c r="C47" s="533">
        <v>51</v>
      </c>
      <c r="D47" s="533">
        <v>87</v>
      </c>
      <c r="E47" s="529">
        <f>D47-C47</f>
        <v>36</v>
      </c>
      <c r="F47" s="391">
        <f>D47/C47%</f>
        <v>170.58823529411765</v>
      </c>
      <c r="G47" s="390" t="s">
        <v>313</v>
      </c>
    </row>
    <row r="48" spans="1:9">
      <c r="A48" s="393" t="s">
        <v>286</v>
      </c>
      <c r="B48" s="394" t="s">
        <v>31</v>
      </c>
      <c r="C48" s="533">
        <v>6000</v>
      </c>
      <c r="D48" s="533">
        <v>6000</v>
      </c>
      <c r="E48" s="531">
        <f>D48-C48</f>
        <v>0</v>
      </c>
      <c r="F48" s="395">
        <f>D48/C48%</f>
        <v>100</v>
      </c>
      <c r="G48" s="390" t="s">
        <v>74</v>
      </c>
    </row>
    <row r="49" spans="1:7" ht="14.25" customHeight="1">
      <c r="A49" s="396" t="s">
        <v>154</v>
      </c>
      <c r="B49" s="390" t="s">
        <v>134</v>
      </c>
      <c r="C49" s="533">
        <v>3</v>
      </c>
      <c r="D49" s="533">
        <v>3</v>
      </c>
      <c r="E49" s="531">
        <f>D49-C49</f>
        <v>0</v>
      </c>
      <c r="F49" s="395">
        <f>D49/C49%</f>
        <v>100</v>
      </c>
      <c r="G49" s="390" t="s">
        <v>74</v>
      </c>
    </row>
    <row r="50" spans="1:7" ht="14.25" customHeight="1">
      <c r="A50" s="400" t="s">
        <v>287</v>
      </c>
      <c r="B50" s="390" t="s">
        <v>134</v>
      </c>
      <c r="C50" s="533">
        <v>0</v>
      </c>
      <c r="D50" s="533">
        <v>0</v>
      </c>
      <c r="E50" s="531">
        <f>D50-C50</f>
        <v>0</v>
      </c>
      <c r="F50" s="395" t="e">
        <f>D50/C50%</f>
        <v>#DIV/0!</v>
      </c>
      <c r="G50" s="390"/>
    </row>
    <row r="51" spans="1:7" s="398" customFormat="1" ht="38.25">
      <c r="A51" s="397" t="s">
        <v>8</v>
      </c>
      <c r="B51" s="374" t="s">
        <v>1</v>
      </c>
      <c r="C51" s="534" t="s">
        <v>69</v>
      </c>
      <c r="D51" s="534" t="s">
        <v>70</v>
      </c>
      <c r="E51" s="534" t="s">
        <v>71</v>
      </c>
      <c r="F51" s="388" t="s">
        <v>72</v>
      </c>
      <c r="G51" s="388" t="s">
        <v>283</v>
      </c>
    </row>
    <row r="52" spans="1:7">
      <c r="A52" s="393" t="s">
        <v>420</v>
      </c>
      <c r="B52" s="399" t="s">
        <v>33</v>
      </c>
      <c r="C52" s="533">
        <v>275745</v>
      </c>
      <c r="D52" s="535">
        <v>275745</v>
      </c>
      <c r="E52" s="529">
        <f>D52-C52</f>
        <v>0</v>
      </c>
      <c r="F52" s="391">
        <f t="shared" ref="F52:F57" si="1">D52/C52%</f>
        <v>100</v>
      </c>
      <c r="G52" s="390" t="s">
        <v>74</v>
      </c>
    </row>
    <row r="53" spans="1:7">
      <c r="A53" s="400" t="s">
        <v>133</v>
      </c>
      <c r="B53" s="375" t="s">
        <v>33</v>
      </c>
      <c r="C53" s="529">
        <v>201676</v>
      </c>
      <c r="D53" s="529">
        <v>201676</v>
      </c>
      <c r="E53" s="529">
        <f>D53-C53</f>
        <v>0</v>
      </c>
      <c r="F53" s="391">
        <f t="shared" si="1"/>
        <v>100</v>
      </c>
      <c r="G53" s="364" t="s">
        <v>74</v>
      </c>
    </row>
    <row r="54" spans="1:7">
      <c r="A54" s="393" t="s">
        <v>286</v>
      </c>
      <c r="B54" s="375" t="s">
        <v>33</v>
      </c>
      <c r="C54" s="529">
        <v>8619</v>
      </c>
      <c r="D54" s="529">
        <v>8619</v>
      </c>
      <c r="E54" s="529">
        <f>D54-C54</f>
        <v>0</v>
      </c>
      <c r="F54" s="391">
        <f t="shared" si="1"/>
        <v>100</v>
      </c>
      <c r="G54" s="390" t="s">
        <v>74</v>
      </c>
    </row>
    <row r="55" spans="1:7" ht="43.5" customHeight="1">
      <c r="A55" s="396" t="s">
        <v>154</v>
      </c>
      <c r="B55" s="375" t="s">
        <v>33</v>
      </c>
      <c r="C55" s="529">
        <v>57037</v>
      </c>
      <c r="D55" s="529">
        <v>57030.3</v>
      </c>
      <c r="E55" s="529">
        <f>D55-C55</f>
        <v>-6.6999999999970896</v>
      </c>
      <c r="F55" s="391">
        <f t="shared" si="1"/>
        <v>99.988253239125484</v>
      </c>
      <c r="G55" s="357" t="s">
        <v>314</v>
      </c>
    </row>
    <row r="56" spans="1:7" ht="12" customHeight="1">
      <c r="A56" s="400" t="s">
        <v>287</v>
      </c>
      <c r="B56" s="375" t="s">
        <v>33</v>
      </c>
      <c r="C56" s="529">
        <v>0</v>
      </c>
      <c r="D56" s="529">
        <v>0</v>
      </c>
      <c r="E56" s="529">
        <f>D56-C56</f>
        <v>0</v>
      </c>
      <c r="F56" s="391" t="e">
        <f t="shared" si="1"/>
        <v>#DIV/0!</v>
      </c>
      <c r="G56" s="364" t="s">
        <v>74</v>
      </c>
    </row>
    <row r="57" spans="1:7" ht="38.25">
      <c r="A57" s="383" t="s">
        <v>34</v>
      </c>
      <c r="B57" s="374" t="s">
        <v>33</v>
      </c>
      <c r="C57" s="532">
        <f>C52+C53+C54+C55+C56</f>
        <v>543077</v>
      </c>
      <c r="D57" s="532">
        <f>D52+D53+D54+D55+D56</f>
        <v>543070.30000000005</v>
      </c>
      <c r="E57" s="536">
        <f>C57-D57</f>
        <v>6.6999999999534339</v>
      </c>
      <c r="F57" s="401">
        <f t="shared" si="1"/>
        <v>99.998766289126593</v>
      </c>
      <c r="G57" s="411" t="s">
        <v>314</v>
      </c>
    </row>
    <row r="58" spans="1:7" ht="8.25" customHeight="1">
      <c r="A58" s="402"/>
      <c r="B58" s="402"/>
      <c r="C58" s="402"/>
      <c r="D58" s="402"/>
      <c r="E58" s="402"/>
      <c r="F58" s="402"/>
      <c r="G58" s="402"/>
    </row>
    <row r="59" spans="1:7">
      <c r="A59" s="369" t="s">
        <v>37</v>
      </c>
      <c r="B59" s="370"/>
      <c r="C59" s="371"/>
      <c r="D59" s="371"/>
      <c r="E59" s="371"/>
      <c r="F59" s="371"/>
      <c r="G59" s="371"/>
    </row>
    <row r="60" spans="1:7">
      <c r="A60" s="348" t="s">
        <v>10</v>
      </c>
      <c r="B60" s="370"/>
      <c r="C60" s="371"/>
      <c r="D60" s="371"/>
      <c r="E60" s="371"/>
      <c r="F60" s="371"/>
      <c r="G60" s="371"/>
    </row>
    <row r="61" spans="1:7">
      <c r="A61" s="758" t="s">
        <v>172</v>
      </c>
      <c r="B61" s="759"/>
      <c r="C61" s="759"/>
      <c r="D61" s="759"/>
      <c r="E61" s="759"/>
      <c r="F61" s="759"/>
      <c r="G61" s="759"/>
    </row>
    <row r="62" spans="1:7">
      <c r="A62" s="373" t="s">
        <v>214</v>
      </c>
      <c r="B62" s="370"/>
      <c r="C62" s="371"/>
      <c r="D62" s="371"/>
      <c r="E62" s="371"/>
      <c r="F62" s="371"/>
      <c r="G62" s="371"/>
    </row>
    <row r="63" spans="1:7" ht="50.25" customHeight="1">
      <c r="A63" s="756" t="s">
        <v>216</v>
      </c>
      <c r="B63" s="757"/>
      <c r="C63" s="757"/>
      <c r="D63" s="757"/>
      <c r="E63" s="757"/>
      <c r="F63" s="757"/>
      <c r="G63" s="757"/>
    </row>
    <row r="64" spans="1:7" ht="39.75" customHeight="1">
      <c r="A64" s="374" t="s">
        <v>2</v>
      </c>
      <c r="B64" s="375" t="s">
        <v>1</v>
      </c>
      <c r="C64" s="388" t="s">
        <v>69</v>
      </c>
      <c r="D64" s="388" t="s">
        <v>70</v>
      </c>
      <c r="E64" s="388" t="s">
        <v>71</v>
      </c>
      <c r="F64" s="388" t="s">
        <v>72</v>
      </c>
      <c r="G64" s="388" t="s">
        <v>283</v>
      </c>
    </row>
    <row r="65" spans="1:11" ht="24" customHeight="1">
      <c r="A65" s="393" t="s">
        <v>420</v>
      </c>
      <c r="B65" s="403" t="s">
        <v>31</v>
      </c>
      <c r="C65" s="537">
        <v>460</v>
      </c>
      <c r="D65" s="537">
        <v>658</v>
      </c>
      <c r="E65" s="538">
        <f t="shared" ref="E65:E66" si="2">D65-C65</f>
        <v>198</v>
      </c>
      <c r="F65" s="404">
        <f t="shared" ref="F65:F66" si="3">D65/C65%</f>
        <v>143.04347826086956</v>
      </c>
      <c r="G65" s="390" t="s">
        <v>315</v>
      </c>
    </row>
    <row r="66" spans="1:11">
      <c r="A66" s="400" t="s">
        <v>133</v>
      </c>
      <c r="B66" s="390" t="s">
        <v>31</v>
      </c>
      <c r="C66" s="529">
        <v>866</v>
      </c>
      <c r="D66" s="529">
        <v>1416</v>
      </c>
      <c r="E66" s="529">
        <f t="shared" si="2"/>
        <v>550</v>
      </c>
      <c r="F66" s="391">
        <f t="shared" si="3"/>
        <v>163.51039260969978</v>
      </c>
      <c r="G66" s="390" t="s">
        <v>316</v>
      </c>
    </row>
    <row r="67" spans="1:11" ht="25.5">
      <c r="A67" s="376" t="s">
        <v>290</v>
      </c>
      <c r="B67" s="413" t="s">
        <v>31</v>
      </c>
      <c r="C67" s="539">
        <v>12000</v>
      </c>
      <c r="D67" s="539">
        <v>13647</v>
      </c>
      <c r="E67" s="529">
        <f t="shared" ref="E67" si="4">D67-C67</f>
        <v>1647</v>
      </c>
      <c r="F67" s="391">
        <f t="shared" ref="F67" si="5">D67/C67%</f>
        <v>113.72499999999999</v>
      </c>
      <c r="G67" s="390" t="s">
        <v>317</v>
      </c>
    </row>
    <row r="68" spans="1:11" ht="63.75">
      <c r="A68" s="412" t="s">
        <v>285</v>
      </c>
      <c r="B68" s="413" t="s">
        <v>31</v>
      </c>
      <c r="C68" s="539">
        <v>1705</v>
      </c>
      <c r="D68" s="539">
        <v>1705</v>
      </c>
      <c r="E68" s="529">
        <f t="shared" ref="E68" si="6">D68-C68</f>
        <v>0</v>
      </c>
      <c r="F68" s="391">
        <f t="shared" ref="F68" si="7">D68/C68%</f>
        <v>100</v>
      </c>
      <c r="G68" s="364" t="s">
        <v>74</v>
      </c>
    </row>
    <row r="69" spans="1:11" s="398" customFormat="1" ht="38.25">
      <c r="A69" s="397" t="s">
        <v>8</v>
      </c>
      <c r="B69" s="374" t="s">
        <v>1</v>
      </c>
      <c r="C69" s="534" t="s">
        <v>69</v>
      </c>
      <c r="D69" s="534" t="s">
        <v>70</v>
      </c>
      <c r="E69" s="534" t="s">
        <v>71</v>
      </c>
      <c r="F69" s="388" t="s">
        <v>72</v>
      </c>
      <c r="G69" s="388" t="s">
        <v>283</v>
      </c>
    </row>
    <row r="70" spans="1:11">
      <c r="A70" s="393" t="s">
        <v>420</v>
      </c>
      <c r="B70" s="375" t="s">
        <v>33</v>
      </c>
      <c r="C70" s="529">
        <v>109835</v>
      </c>
      <c r="D70" s="529">
        <v>109835</v>
      </c>
      <c r="E70" s="533">
        <f>D70-C70</f>
        <v>0</v>
      </c>
      <c r="F70" s="391">
        <f t="shared" ref="F70:F74" si="8">D70/C70%</f>
        <v>100.00000000000001</v>
      </c>
      <c r="G70" s="364" t="s">
        <v>74</v>
      </c>
    </row>
    <row r="71" spans="1:11">
      <c r="A71" s="400" t="s">
        <v>133</v>
      </c>
      <c r="B71" s="375" t="s">
        <v>33</v>
      </c>
      <c r="C71" s="529">
        <v>257717</v>
      </c>
      <c r="D71" s="529">
        <v>257717</v>
      </c>
      <c r="E71" s="533">
        <f>D71-C71</f>
        <v>0</v>
      </c>
      <c r="F71" s="391">
        <f t="shared" si="8"/>
        <v>100</v>
      </c>
      <c r="G71" s="364" t="s">
        <v>74</v>
      </c>
    </row>
    <row r="72" spans="1:11" ht="25.5">
      <c r="A72" s="376" t="s">
        <v>290</v>
      </c>
      <c r="B72" s="375" t="s">
        <v>33</v>
      </c>
      <c r="C72" s="529">
        <v>4080000</v>
      </c>
      <c r="D72" s="529">
        <v>4080000</v>
      </c>
      <c r="E72" s="533">
        <f t="shared" ref="E72" si="9">D72-C72</f>
        <v>0</v>
      </c>
      <c r="F72" s="391">
        <f t="shared" ref="F72" si="10">D72/C72%</f>
        <v>100</v>
      </c>
      <c r="G72" s="364" t="s">
        <v>74</v>
      </c>
    </row>
    <row r="73" spans="1:11" ht="63.75">
      <c r="A73" s="412" t="s">
        <v>285</v>
      </c>
      <c r="B73" s="375" t="s">
        <v>33</v>
      </c>
      <c r="C73" s="529">
        <v>947298</v>
      </c>
      <c r="D73" s="529">
        <v>947298</v>
      </c>
      <c r="E73" s="533">
        <f t="shared" ref="E73" si="11">D73-C73</f>
        <v>0</v>
      </c>
      <c r="F73" s="391">
        <f t="shared" si="8"/>
        <v>100</v>
      </c>
      <c r="G73" s="364" t="s">
        <v>74</v>
      </c>
    </row>
    <row r="74" spans="1:11" s="380" customFormat="1" ht="25.5">
      <c r="A74" s="405" t="s">
        <v>34</v>
      </c>
      <c r="B74" s="374" t="s">
        <v>33</v>
      </c>
      <c r="C74" s="532">
        <f>C70+C71+C72+C73</f>
        <v>5394850</v>
      </c>
      <c r="D74" s="532">
        <f t="shared" ref="D74:E74" si="12">D70+D71+D72+D73</f>
        <v>5394850</v>
      </c>
      <c r="E74" s="532">
        <f t="shared" si="12"/>
        <v>0</v>
      </c>
      <c r="F74" s="401">
        <f t="shared" si="8"/>
        <v>100</v>
      </c>
      <c r="G74" s="359" t="s">
        <v>74</v>
      </c>
    </row>
    <row r="76" spans="1:11" s="42" customFormat="1" ht="27" customHeight="1">
      <c r="A76" s="735" t="s">
        <v>410</v>
      </c>
      <c r="B76" s="735"/>
      <c r="C76" s="735"/>
      <c r="D76" s="735"/>
      <c r="E76" s="148"/>
      <c r="F76" s="148"/>
      <c r="G76" s="549" t="s">
        <v>219</v>
      </c>
      <c r="H76" s="205"/>
      <c r="I76" s="205"/>
      <c r="J76" s="205"/>
      <c r="K76" s="205"/>
    </row>
    <row r="77" spans="1:11" s="42" customFormat="1" ht="15" customHeight="1">
      <c r="A77" s="522"/>
      <c r="B77" s="522"/>
      <c r="C77" s="522"/>
      <c r="D77" s="522"/>
      <c r="E77" s="148"/>
      <c r="F77" s="148"/>
      <c r="G77" s="524"/>
      <c r="H77" s="205"/>
      <c r="I77" s="205"/>
      <c r="J77" s="205"/>
      <c r="K77" s="205"/>
    </row>
    <row r="78" spans="1:11" s="39" customFormat="1" ht="11.25" customHeight="1">
      <c r="A78" s="760" t="s">
        <v>132</v>
      </c>
      <c r="B78" s="760"/>
      <c r="C78" s="760"/>
      <c r="D78" s="760"/>
      <c r="E78" s="42"/>
      <c r="F78" s="42"/>
      <c r="G78" s="479" t="s">
        <v>271</v>
      </c>
      <c r="I78" s="205"/>
      <c r="J78" s="205"/>
      <c r="K78" s="205"/>
    </row>
    <row r="79" spans="1:11" s="39" customFormat="1" ht="11.25" customHeight="1">
      <c r="A79" s="523"/>
      <c r="B79" s="523"/>
      <c r="C79" s="523"/>
      <c r="D79" s="523"/>
      <c r="E79" s="42"/>
      <c r="F79" s="42"/>
      <c r="G79" s="524"/>
      <c r="I79" s="205"/>
      <c r="J79" s="205"/>
      <c r="K79" s="205"/>
    </row>
    <row r="80" spans="1:11" s="39" customFormat="1" ht="16.5" customHeight="1">
      <c r="A80" s="735" t="s">
        <v>409</v>
      </c>
      <c r="B80" s="735"/>
      <c r="C80" s="735"/>
      <c r="D80" s="735"/>
      <c r="E80" s="40"/>
      <c r="F80" s="40"/>
      <c r="G80" s="550" t="s">
        <v>295</v>
      </c>
      <c r="H80" s="346"/>
      <c r="I80" s="346"/>
      <c r="J80" s="346"/>
      <c r="K80" s="346"/>
    </row>
  </sheetData>
  <mergeCells count="20">
    <mergeCell ref="A7:G7"/>
    <mergeCell ref="A1:G1"/>
    <mergeCell ref="A2:G2"/>
    <mergeCell ref="A4:G4"/>
    <mergeCell ref="A6:G6"/>
    <mergeCell ref="A3:H3"/>
    <mergeCell ref="A8:G8"/>
    <mergeCell ref="A9:G9"/>
    <mergeCell ref="A11:G11"/>
    <mergeCell ref="A31:G31"/>
    <mergeCell ref="A33:G33"/>
    <mergeCell ref="A76:D76"/>
    <mergeCell ref="A22:G22"/>
    <mergeCell ref="A80:D80"/>
    <mergeCell ref="A40:G40"/>
    <mergeCell ref="A42:G42"/>
    <mergeCell ref="A44:G44"/>
    <mergeCell ref="A61:G61"/>
    <mergeCell ref="A63:G63"/>
    <mergeCell ref="A78:D78"/>
  </mergeCells>
  <pageMargins left="0.70866141732283472" right="0.31496062992125984" top="0.55118110236220474" bottom="0.15748031496062992" header="0.31496062992125984" footer="0.31496062992125984"/>
  <pageSetup paperSize="9" scale="99" fitToHeight="5" orientation="landscape" r:id="rId1"/>
  <rowBreaks count="1" manualBreakCount="1">
    <brk id="37" max="6" man="1"/>
  </rowBreaks>
</worksheet>
</file>

<file path=xl/worksheets/sheet4.xml><?xml version="1.0" encoding="utf-8"?>
<worksheet xmlns="http://schemas.openxmlformats.org/spreadsheetml/2006/main" xmlns:r="http://schemas.openxmlformats.org/officeDocument/2006/relationships">
  <sheetPr>
    <tabColor rgb="FFFFFF00"/>
  </sheetPr>
  <dimension ref="A1:K41"/>
  <sheetViews>
    <sheetView view="pageBreakPreview" zoomScale="90" zoomScaleNormal="100" zoomScaleSheetLayoutView="90" workbookViewId="0">
      <selection activeCell="D45" sqref="D45"/>
    </sheetView>
  </sheetViews>
  <sheetFormatPr defaultColWidth="9.140625" defaultRowHeight="12.75"/>
  <cols>
    <col min="1" max="1" width="38.7109375" style="39" customWidth="1"/>
    <col min="2" max="2" width="10.28515625" style="39" customWidth="1"/>
    <col min="3" max="4" width="10.140625" style="39" customWidth="1"/>
    <col min="5" max="5" width="13.85546875" style="39" customWidth="1"/>
    <col min="6" max="6" width="12.5703125" style="39" customWidth="1"/>
    <col min="7" max="7" width="11.7109375" style="39" hidden="1" customWidth="1"/>
    <col min="8" max="8" width="60.7109375" style="39" customWidth="1"/>
    <col min="9" max="9" width="9.5703125" style="39" customWidth="1"/>
    <col min="10" max="16384" width="9.140625" style="39"/>
  </cols>
  <sheetData>
    <row r="1" spans="1:11" ht="38.25" customHeight="1">
      <c r="A1" s="732" t="s">
        <v>293</v>
      </c>
      <c r="B1" s="732"/>
      <c r="C1" s="732"/>
      <c r="D1" s="732"/>
      <c r="E1" s="732"/>
      <c r="F1" s="732"/>
      <c r="G1" s="732"/>
      <c r="H1" s="732"/>
      <c r="I1" s="442"/>
      <c r="J1" s="442"/>
      <c r="K1" s="442"/>
    </row>
    <row r="3" spans="1:11" ht="12.75" customHeight="1">
      <c r="A3" s="740" t="s">
        <v>254</v>
      </c>
      <c r="B3" s="740"/>
      <c r="C3" s="740"/>
      <c r="D3" s="740"/>
      <c r="E3" s="740"/>
      <c r="F3" s="740"/>
      <c r="G3" s="740"/>
      <c r="H3" s="740"/>
      <c r="I3" s="177"/>
      <c r="J3" s="177"/>
      <c r="K3" s="177"/>
    </row>
    <row r="4" spans="1:11" ht="12.75" customHeight="1">
      <c r="A4" s="741" t="s">
        <v>63</v>
      </c>
      <c r="B4" s="741"/>
      <c r="C4" s="741"/>
      <c r="D4" s="741"/>
      <c r="E4" s="741"/>
      <c r="F4" s="741"/>
      <c r="G4" s="741"/>
      <c r="H4" s="741"/>
    </row>
    <row r="5" spans="1:11">
      <c r="A5" s="138" t="s">
        <v>4</v>
      </c>
      <c r="B5" s="51"/>
      <c r="C5" s="51"/>
      <c r="D5" s="51"/>
      <c r="E5" s="51"/>
      <c r="F5" s="51"/>
      <c r="G5" s="51"/>
      <c r="H5" s="51"/>
    </row>
    <row r="6" spans="1:11">
      <c r="A6" s="750" t="s">
        <v>95</v>
      </c>
      <c r="B6" s="750"/>
      <c r="C6" s="750"/>
      <c r="D6" s="750"/>
      <c r="E6" s="750"/>
      <c r="F6" s="750"/>
      <c r="G6" s="750"/>
      <c r="H6" s="750"/>
    </row>
    <row r="7" spans="1:11" ht="16.5" customHeight="1">
      <c r="A7" s="744" t="s">
        <v>96</v>
      </c>
      <c r="B7" s="744"/>
      <c r="C7" s="744"/>
      <c r="D7" s="744"/>
      <c r="E7" s="744"/>
      <c r="F7" s="744"/>
      <c r="G7" s="744"/>
      <c r="H7" s="744"/>
    </row>
    <row r="8" spans="1:11">
      <c r="A8" s="750" t="s">
        <v>97</v>
      </c>
      <c r="B8" s="750"/>
      <c r="C8" s="750"/>
      <c r="D8" s="750"/>
      <c r="E8" s="750"/>
      <c r="F8" s="750"/>
      <c r="G8" s="750"/>
      <c r="H8" s="750"/>
    </row>
    <row r="9" spans="1:11">
      <c r="A9" s="750" t="s">
        <v>98</v>
      </c>
      <c r="B9" s="750"/>
      <c r="C9" s="750"/>
      <c r="D9" s="750"/>
      <c r="E9" s="750"/>
      <c r="F9" s="750"/>
      <c r="G9" s="750"/>
      <c r="H9" s="750"/>
    </row>
    <row r="10" spans="1:11">
      <c r="A10" s="750" t="s">
        <v>173</v>
      </c>
      <c r="B10" s="750"/>
      <c r="C10" s="750"/>
      <c r="D10" s="750"/>
      <c r="E10" s="750"/>
      <c r="F10" s="750"/>
      <c r="G10" s="750"/>
      <c r="H10" s="750"/>
    </row>
    <row r="11" spans="1:11" ht="26.25" customHeight="1">
      <c r="A11" s="742" t="s">
        <v>255</v>
      </c>
      <c r="B11" s="742"/>
      <c r="C11" s="742"/>
      <c r="D11" s="742"/>
      <c r="E11" s="742"/>
      <c r="F11" s="742"/>
      <c r="G11" s="742"/>
      <c r="H11" s="742"/>
    </row>
    <row r="12" spans="1:11">
      <c r="A12" s="764" t="s">
        <v>5</v>
      </c>
      <c r="B12" s="736" t="s">
        <v>1</v>
      </c>
      <c r="C12" s="733" t="s">
        <v>69</v>
      </c>
      <c r="D12" s="733" t="s">
        <v>70</v>
      </c>
      <c r="E12" s="733" t="s">
        <v>71</v>
      </c>
      <c r="F12" s="733" t="s">
        <v>72</v>
      </c>
      <c r="G12" s="733" t="s">
        <v>73</v>
      </c>
      <c r="H12" s="733" t="s">
        <v>73</v>
      </c>
    </row>
    <row r="13" spans="1:11" ht="27.75" customHeight="1">
      <c r="A13" s="765"/>
      <c r="B13" s="736"/>
      <c r="C13" s="734"/>
      <c r="D13" s="734"/>
      <c r="E13" s="734"/>
      <c r="F13" s="734"/>
      <c r="G13" s="734"/>
      <c r="H13" s="734"/>
    </row>
    <row r="14" spans="1:11" ht="28.5" customHeight="1">
      <c r="A14" s="189" t="s">
        <v>20</v>
      </c>
      <c r="B14" s="282" t="s">
        <v>3</v>
      </c>
      <c r="C14" s="86">
        <f>C34</f>
        <v>5450342</v>
      </c>
      <c r="D14" s="86">
        <f>D34</f>
        <v>5450342</v>
      </c>
      <c r="E14" s="317">
        <f>D14-C14</f>
        <v>0</v>
      </c>
      <c r="F14" s="317">
        <f>D14/C14*100</f>
        <v>100</v>
      </c>
      <c r="G14" s="318" t="e">
        <f>SUM(#REF!+#REF!)</f>
        <v>#REF!</v>
      </c>
      <c r="H14" s="287" t="s">
        <v>256</v>
      </c>
    </row>
    <row r="15" spans="1:11" s="53" customFormat="1" ht="24.75" customHeight="1">
      <c r="A15" s="50" t="s">
        <v>6</v>
      </c>
      <c r="B15" s="272" t="s">
        <v>3</v>
      </c>
      <c r="C15" s="87">
        <f>C14</f>
        <v>5450342</v>
      </c>
      <c r="D15" s="87">
        <f>D14</f>
        <v>5450342</v>
      </c>
      <c r="E15" s="87">
        <f t="shared" ref="E15:F15" si="0">E14</f>
        <v>0</v>
      </c>
      <c r="F15" s="87">
        <f t="shared" si="0"/>
        <v>100</v>
      </c>
      <c r="G15" s="20" t="e">
        <f>SUM(G14)</f>
        <v>#REF!</v>
      </c>
      <c r="H15" s="286" t="s">
        <v>137</v>
      </c>
    </row>
    <row r="16" spans="1:11" s="53" customFormat="1" ht="38.25" customHeight="1">
      <c r="A16" s="286" t="s">
        <v>89</v>
      </c>
      <c r="B16" s="459" t="s">
        <v>1</v>
      </c>
      <c r="C16" s="20" t="s">
        <v>69</v>
      </c>
      <c r="D16" s="20" t="s">
        <v>70</v>
      </c>
      <c r="E16" s="20" t="s">
        <v>71</v>
      </c>
      <c r="F16" s="20" t="s">
        <v>72</v>
      </c>
      <c r="G16" s="20"/>
      <c r="H16" s="315" t="s">
        <v>73</v>
      </c>
    </row>
    <row r="17" spans="1:8" s="53" customFormat="1" ht="24.75" customHeight="1">
      <c r="A17" s="73" t="s">
        <v>318</v>
      </c>
      <c r="B17" s="282" t="s">
        <v>75</v>
      </c>
      <c r="C17" s="123">
        <v>21</v>
      </c>
      <c r="D17" s="123">
        <v>21.2</v>
      </c>
      <c r="E17" s="317">
        <f>D17-C17</f>
        <v>0.19999999999999929</v>
      </c>
      <c r="F17" s="317">
        <f>D17/C17*100</f>
        <v>100.95238095238095</v>
      </c>
      <c r="G17" s="20"/>
      <c r="H17" s="169" t="s">
        <v>257</v>
      </c>
    </row>
    <row r="18" spans="1:8" s="53" customFormat="1">
      <c r="A18" s="679"/>
      <c r="B18" s="517"/>
      <c r="C18" s="703"/>
      <c r="D18" s="703"/>
      <c r="E18" s="712"/>
      <c r="F18" s="712"/>
      <c r="G18" s="21"/>
      <c r="H18" s="705"/>
    </row>
    <row r="19" spans="1:8">
      <c r="A19" s="48" t="s">
        <v>223</v>
      </c>
      <c r="B19" s="340"/>
      <c r="C19" s="47"/>
      <c r="D19" s="23"/>
      <c r="E19" s="340"/>
      <c r="F19" s="340"/>
      <c r="G19" s="340"/>
    </row>
    <row r="20" spans="1:8">
      <c r="A20" s="45" t="s">
        <v>10</v>
      </c>
      <c r="B20" s="340"/>
      <c r="C20" s="47"/>
      <c r="D20" s="23"/>
      <c r="E20" s="340"/>
      <c r="F20" s="340"/>
      <c r="G20" s="340"/>
    </row>
    <row r="21" spans="1:8" ht="25.5" customHeight="1">
      <c r="A21" s="738" t="s">
        <v>22</v>
      </c>
      <c r="B21" s="738"/>
      <c r="C21" s="738"/>
      <c r="D21" s="738"/>
      <c r="E21" s="738"/>
      <c r="F21" s="738"/>
      <c r="G21" s="738"/>
    </row>
    <row r="22" spans="1:8">
      <c r="A22" s="48" t="s">
        <v>7</v>
      </c>
      <c r="B22" s="340"/>
      <c r="C22" s="47"/>
      <c r="D22" s="23"/>
      <c r="E22" s="340"/>
      <c r="F22" s="340"/>
      <c r="G22" s="340"/>
    </row>
    <row r="23" spans="1:8" ht="26.25" customHeight="1">
      <c r="A23" s="741" t="s">
        <v>252</v>
      </c>
      <c r="B23" s="741"/>
      <c r="C23" s="741"/>
      <c r="D23" s="741"/>
      <c r="E23" s="741"/>
      <c r="F23" s="741"/>
      <c r="G23" s="741"/>
      <c r="H23" s="741"/>
    </row>
    <row r="24" spans="1:8" s="53" customFormat="1" ht="27" customHeight="1">
      <c r="A24" s="733" t="s">
        <v>2</v>
      </c>
      <c r="B24" s="733" t="s">
        <v>1</v>
      </c>
      <c r="C24" s="733" t="s">
        <v>69</v>
      </c>
      <c r="D24" s="733" t="s">
        <v>70</v>
      </c>
      <c r="E24" s="733" t="s">
        <v>71</v>
      </c>
      <c r="F24" s="733" t="s">
        <v>72</v>
      </c>
      <c r="G24" s="733" t="s">
        <v>73</v>
      </c>
      <c r="H24" s="733" t="s">
        <v>73</v>
      </c>
    </row>
    <row r="25" spans="1:8" s="53" customFormat="1">
      <c r="A25" s="734"/>
      <c r="B25" s="734"/>
      <c r="C25" s="734"/>
      <c r="D25" s="734"/>
      <c r="E25" s="734"/>
      <c r="F25" s="734"/>
      <c r="G25" s="734"/>
      <c r="H25" s="734"/>
    </row>
    <row r="26" spans="1:8" ht="26.25" customHeight="1">
      <c r="A26" s="417" t="s">
        <v>23</v>
      </c>
      <c r="B26" s="341" t="s">
        <v>11</v>
      </c>
      <c r="C26" s="416">
        <v>25231</v>
      </c>
      <c r="D26" s="416">
        <v>29212</v>
      </c>
      <c r="E26" s="22">
        <f>D26-C26</f>
        <v>3981</v>
      </c>
      <c r="F26" s="22">
        <f>D26/C26*100</f>
        <v>115.77820934564622</v>
      </c>
      <c r="G26" s="22">
        <v>523</v>
      </c>
      <c r="H26" s="552" t="s">
        <v>320</v>
      </c>
    </row>
    <row r="27" spans="1:8" ht="26.25" customHeight="1">
      <c r="A27" s="417" t="s">
        <v>319</v>
      </c>
      <c r="B27" s="681" t="s">
        <v>11</v>
      </c>
      <c r="C27" s="561">
        <v>6000</v>
      </c>
      <c r="D27" s="561">
        <v>6927</v>
      </c>
      <c r="E27" s="22">
        <f t="shared" ref="E27" si="1">D27-C27</f>
        <v>927</v>
      </c>
      <c r="F27" s="22">
        <f t="shared" ref="F27" si="2">D27/C27*100</f>
        <v>115.45</v>
      </c>
      <c r="G27" s="562"/>
      <c r="H27" s="682" t="s">
        <v>320</v>
      </c>
    </row>
    <row r="28" spans="1:8" ht="26.25" customHeight="1">
      <c r="A28" s="417" t="s">
        <v>422</v>
      </c>
      <c r="B28" s="551" t="s">
        <v>11</v>
      </c>
      <c r="C28" s="561">
        <v>76420</v>
      </c>
      <c r="D28" s="561">
        <v>76420</v>
      </c>
      <c r="E28" s="22">
        <f t="shared" ref="E28" si="3">D28-C28</f>
        <v>0</v>
      </c>
      <c r="F28" s="22">
        <f t="shared" ref="F28" si="4">D28/C28*100</f>
        <v>100</v>
      </c>
      <c r="G28" s="562"/>
      <c r="H28" s="552" t="s">
        <v>257</v>
      </c>
    </row>
    <row r="29" spans="1:8" ht="12.75" customHeight="1">
      <c r="A29" s="764" t="s">
        <v>8</v>
      </c>
      <c r="B29" s="736" t="s">
        <v>1</v>
      </c>
      <c r="C29" s="733" t="s">
        <v>69</v>
      </c>
      <c r="D29" s="733" t="s">
        <v>70</v>
      </c>
      <c r="E29" s="733" t="s">
        <v>71</v>
      </c>
      <c r="F29" s="733" t="s">
        <v>72</v>
      </c>
      <c r="G29" s="733" t="s">
        <v>73</v>
      </c>
      <c r="H29" s="764" t="s">
        <v>73</v>
      </c>
    </row>
    <row r="30" spans="1:8" ht="29.45" customHeight="1">
      <c r="A30" s="765"/>
      <c r="B30" s="736"/>
      <c r="C30" s="734"/>
      <c r="D30" s="734"/>
      <c r="E30" s="734"/>
      <c r="F30" s="734"/>
      <c r="G30" s="734"/>
      <c r="H30" s="765"/>
    </row>
    <row r="31" spans="1:8" ht="15" customHeight="1">
      <c r="A31" s="415" t="s">
        <v>20</v>
      </c>
      <c r="B31" s="37" t="s">
        <v>3</v>
      </c>
      <c r="C31" s="711">
        <v>3086780</v>
      </c>
      <c r="D31" s="711">
        <v>3087424</v>
      </c>
      <c r="E31" s="133">
        <f>D31-C31</f>
        <v>644</v>
      </c>
      <c r="F31" s="90">
        <f>D31/C31*100</f>
        <v>100.02086316485139</v>
      </c>
      <c r="G31" s="133">
        <v>20327</v>
      </c>
      <c r="H31" s="709" t="s">
        <v>257</v>
      </c>
    </row>
    <row r="32" spans="1:8">
      <c r="A32" s="321" t="s">
        <v>421</v>
      </c>
      <c r="B32" s="339" t="s">
        <v>3</v>
      </c>
      <c r="C32" s="564">
        <v>329767</v>
      </c>
      <c r="D32" s="564">
        <v>329767</v>
      </c>
      <c r="E32" s="22">
        <f t="shared" ref="E32" si="5">D32-C32</f>
        <v>0</v>
      </c>
      <c r="F32" s="86">
        <f t="shared" ref="F32" si="6">D32/C32*100</f>
        <v>100</v>
      </c>
      <c r="G32" s="166"/>
      <c r="H32" s="682" t="s">
        <v>257</v>
      </c>
    </row>
    <row r="33" spans="1:11">
      <c r="A33" s="166" t="s">
        <v>423</v>
      </c>
      <c r="B33" s="339" t="s">
        <v>3</v>
      </c>
      <c r="C33" s="563">
        <v>2033795</v>
      </c>
      <c r="D33" s="563">
        <v>2033151</v>
      </c>
      <c r="E33" s="22">
        <f t="shared" ref="E33" si="7">D33-C33</f>
        <v>-644</v>
      </c>
      <c r="F33" s="86">
        <f t="shared" ref="F33" si="8">D33/C33*100</f>
        <v>99.968335058351514</v>
      </c>
      <c r="G33" s="680"/>
      <c r="H33" s="682" t="s">
        <v>257</v>
      </c>
    </row>
    <row r="34" spans="1:11" ht="28.5" customHeight="1">
      <c r="A34" s="50" t="s">
        <v>9</v>
      </c>
      <c r="B34" s="338" t="s">
        <v>3</v>
      </c>
      <c r="C34" s="20">
        <f>C31+C32+C33</f>
        <v>5450342</v>
      </c>
      <c r="D34" s="20">
        <f>D31+D32+D33</f>
        <v>5450342</v>
      </c>
      <c r="E34" s="20">
        <f>E31+E32+E33</f>
        <v>0</v>
      </c>
      <c r="F34" s="87">
        <f>F31</f>
        <v>100.02086316485139</v>
      </c>
      <c r="G34" s="20">
        <f>SUM(G31:G31)</f>
        <v>20327</v>
      </c>
      <c r="H34" s="286" t="s">
        <v>108</v>
      </c>
    </row>
    <row r="35" spans="1:11">
      <c r="A35" s="469"/>
      <c r="B35" s="518"/>
      <c r="C35" s="21"/>
      <c r="D35" s="198"/>
      <c r="E35" s="21"/>
      <c r="F35" s="198"/>
      <c r="G35" s="21"/>
      <c r="H35" s="205"/>
    </row>
    <row r="37" spans="1:11" s="42" customFormat="1" ht="25.5" customHeight="1">
      <c r="A37" s="735" t="s">
        <v>410</v>
      </c>
      <c r="B37" s="735"/>
      <c r="C37" s="735"/>
      <c r="D37" s="735"/>
      <c r="E37" s="148"/>
      <c r="F37" s="148"/>
      <c r="G37" s="549" t="s">
        <v>219</v>
      </c>
      <c r="H37" s="549" t="s">
        <v>219</v>
      </c>
      <c r="I37" s="205"/>
      <c r="J37" s="205"/>
      <c r="K37" s="205"/>
    </row>
    <row r="38" spans="1:11" s="42" customFormat="1">
      <c r="D38" s="173"/>
      <c r="E38" s="174"/>
      <c r="G38" s="470"/>
      <c r="H38" s="549"/>
    </row>
    <row r="39" spans="1:11" ht="11.25" customHeight="1">
      <c r="A39" s="760" t="s">
        <v>132</v>
      </c>
      <c r="B39" s="760"/>
      <c r="C39" s="760"/>
      <c r="D39" s="760"/>
      <c r="E39" s="42"/>
      <c r="F39" s="42"/>
      <c r="G39" s="456" t="s">
        <v>251</v>
      </c>
      <c r="H39" s="549" t="s">
        <v>271</v>
      </c>
      <c r="I39" s="205"/>
      <c r="J39" s="205"/>
      <c r="K39" s="205"/>
    </row>
    <row r="40" spans="1:11">
      <c r="A40" s="545"/>
      <c r="B40" s="545"/>
      <c r="C40" s="545"/>
      <c r="D40" s="545"/>
      <c r="E40" s="42"/>
      <c r="F40" s="42"/>
      <c r="G40" s="470"/>
      <c r="H40" s="549"/>
    </row>
    <row r="41" spans="1:11" ht="16.5" customHeight="1">
      <c r="A41" s="735" t="s">
        <v>409</v>
      </c>
      <c r="B41" s="735"/>
      <c r="C41" s="735"/>
      <c r="D41" s="735"/>
      <c r="E41" s="40"/>
      <c r="F41" s="40"/>
      <c r="G41" s="457" t="s">
        <v>244</v>
      </c>
      <c r="H41" s="550" t="s">
        <v>295</v>
      </c>
      <c r="I41" s="346"/>
      <c r="J41" s="346"/>
      <c r="K41" s="346"/>
    </row>
  </sheetData>
  <mergeCells count="38">
    <mergeCell ref="A24:A25"/>
    <mergeCell ref="G12:G13"/>
    <mergeCell ref="G24:G25"/>
    <mergeCell ref="A41:D41"/>
    <mergeCell ref="A37:D37"/>
    <mergeCell ref="A21:G21"/>
    <mergeCell ref="A23:H23"/>
    <mergeCell ref="A39:D39"/>
    <mergeCell ref="H24:H25"/>
    <mergeCell ref="A29:A30"/>
    <mergeCell ref="B29:B30"/>
    <mergeCell ref="C29:C30"/>
    <mergeCell ref="D29:D30"/>
    <mergeCell ref="E29:E30"/>
    <mergeCell ref="F29:F30"/>
    <mergeCell ref="G29:G30"/>
    <mergeCell ref="H29:H30"/>
    <mergeCell ref="A12:A13"/>
    <mergeCell ref="B12:B13"/>
    <mergeCell ref="A1:H1"/>
    <mergeCell ref="A7:H7"/>
    <mergeCell ref="H12:H13"/>
    <mergeCell ref="A3:H3"/>
    <mergeCell ref="A4:H4"/>
    <mergeCell ref="A6:H6"/>
    <mergeCell ref="A8:H8"/>
    <mergeCell ref="A9:H9"/>
    <mergeCell ref="A11:H11"/>
    <mergeCell ref="A10:H10"/>
    <mergeCell ref="C12:C13"/>
    <mergeCell ref="D12:D13"/>
    <mergeCell ref="E12:E13"/>
    <mergeCell ref="F12:F13"/>
    <mergeCell ref="B24:B25"/>
    <mergeCell ref="C24:C25"/>
    <mergeCell ref="D24:D25"/>
    <mergeCell ref="E24:E25"/>
    <mergeCell ref="F24:F25"/>
  </mergeCells>
  <pageMargins left="0.70866141732283472" right="0.31496062992125984" top="0.55118110236220474" bottom="0.55118110236220474" header="0.31496062992125984" footer="0.31496062992125984"/>
  <pageSetup paperSize="9" scale="88" fitToHeight="3" orientation="landscape" r:id="rId1"/>
  <rowBreaks count="1" manualBreakCount="1">
    <brk id="28" max="7" man="1"/>
  </rowBreaks>
</worksheet>
</file>

<file path=xl/worksheets/sheet5.xml><?xml version="1.0" encoding="utf-8"?>
<worksheet xmlns="http://schemas.openxmlformats.org/spreadsheetml/2006/main" xmlns:r="http://schemas.openxmlformats.org/officeDocument/2006/relationships">
  <sheetPr>
    <tabColor rgb="FFFFFF00"/>
    <pageSetUpPr fitToPage="1"/>
  </sheetPr>
  <dimension ref="A1:K28"/>
  <sheetViews>
    <sheetView view="pageBreakPreview" topLeftCell="A11" zoomScale="90" zoomScaleNormal="100" zoomScaleSheetLayoutView="90" workbookViewId="0">
      <selection activeCell="B32" sqref="B32"/>
    </sheetView>
  </sheetViews>
  <sheetFormatPr defaultColWidth="9.140625" defaultRowHeight="12.75"/>
  <cols>
    <col min="1" max="1" width="43" style="39" customWidth="1"/>
    <col min="2" max="2" width="11.42578125" style="39" customWidth="1"/>
    <col min="3" max="3" width="12.42578125" style="39" customWidth="1"/>
    <col min="4" max="4" width="11.42578125" style="39" customWidth="1"/>
    <col min="5" max="5" width="11.7109375" style="39" customWidth="1"/>
    <col min="6" max="6" width="12.42578125" style="39" customWidth="1"/>
    <col min="7" max="7" width="40.42578125" style="39" customWidth="1"/>
    <col min="8" max="8" width="9.5703125" style="39" customWidth="1"/>
    <col min="9" max="16384" width="9.140625" style="39"/>
  </cols>
  <sheetData>
    <row r="1" spans="1:11" ht="36" customHeight="1">
      <c r="A1" s="732" t="s">
        <v>293</v>
      </c>
      <c r="B1" s="732"/>
      <c r="C1" s="732"/>
      <c r="D1" s="732"/>
      <c r="E1" s="732"/>
      <c r="F1" s="732"/>
      <c r="G1" s="732"/>
      <c r="H1" s="442"/>
      <c r="I1" s="442"/>
      <c r="J1" s="442"/>
      <c r="K1" s="442"/>
    </row>
    <row r="2" spans="1:11" ht="15.75" customHeight="1">
      <c r="A2" s="160"/>
      <c r="B2" s="160"/>
      <c r="C2" s="160"/>
      <c r="D2" s="160"/>
      <c r="E2" s="160"/>
      <c r="F2" s="160"/>
      <c r="G2" s="160"/>
      <c r="H2" s="160"/>
    </row>
    <row r="3" spans="1:11" ht="12.75" customHeight="1">
      <c r="A3" s="740" t="s">
        <v>254</v>
      </c>
      <c r="B3" s="740"/>
      <c r="C3" s="740"/>
      <c r="D3" s="740"/>
      <c r="E3" s="740"/>
      <c r="F3" s="740"/>
      <c r="G3" s="740"/>
      <c r="H3" s="740"/>
      <c r="I3" s="177"/>
      <c r="J3" s="177"/>
      <c r="K3" s="177"/>
    </row>
    <row r="4" spans="1:11">
      <c r="A4" s="741" t="s">
        <v>56</v>
      </c>
      <c r="B4" s="741"/>
      <c r="C4" s="741"/>
      <c r="D4" s="741"/>
      <c r="E4" s="741"/>
      <c r="F4" s="741"/>
      <c r="G4" s="741"/>
    </row>
    <row r="5" spans="1:11">
      <c r="A5" s="138" t="s">
        <v>4</v>
      </c>
      <c r="B5" s="51"/>
      <c r="C5" s="51"/>
      <c r="D5" s="51"/>
      <c r="E5" s="51"/>
      <c r="F5" s="51"/>
      <c r="G5" s="51"/>
    </row>
    <row r="6" spans="1:11">
      <c r="A6" s="750" t="s">
        <v>95</v>
      </c>
      <c r="B6" s="750"/>
      <c r="C6" s="750"/>
      <c r="D6" s="750"/>
      <c r="E6" s="750"/>
      <c r="F6" s="750"/>
      <c r="G6" s="750"/>
    </row>
    <row r="7" spans="1:11" ht="17.25" customHeight="1">
      <c r="A7" s="744" t="s">
        <v>96</v>
      </c>
      <c r="B7" s="744"/>
      <c r="C7" s="744"/>
      <c r="D7" s="744"/>
      <c r="E7" s="744"/>
      <c r="F7" s="744"/>
      <c r="G7" s="744"/>
    </row>
    <row r="8" spans="1:11">
      <c r="A8" s="750" t="s">
        <v>97</v>
      </c>
      <c r="B8" s="750"/>
      <c r="C8" s="750"/>
      <c r="D8" s="750"/>
      <c r="E8" s="750"/>
      <c r="F8" s="750"/>
      <c r="G8" s="750"/>
    </row>
    <row r="9" spans="1:11" ht="12" customHeight="1">
      <c r="A9" s="750" t="s">
        <v>98</v>
      </c>
      <c r="B9" s="750"/>
      <c r="C9" s="750"/>
      <c r="D9" s="750"/>
      <c r="E9" s="750"/>
      <c r="F9" s="750"/>
      <c r="G9" s="750"/>
    </row>
    <row r="10" spans="1:11" ht="12" customHeight="1">
      <c r="A10" s="325" t="s">
        <v>155</v>
      </c>
      <c r="B10" s="302"/>
      <c r="C10" s="302"/>
      <c r="D10" s="302"/>
      <c r="E10" s="302"/>
      <c r="F10" s="302"/>
      <c r="G10" s="302"/>
    </row>
    <row r="11" spans="1:11" ht="29.25" customHeight="1">
      <c r="A11" s="741" t="s">
        <v>24</v>
      </c>
      <c r="B11" s="741"/>
      <c r="C11" s="741"/>
      <c r="D11" s="741"/>
      <c r="E11" s="741"/>
      <c r="F11" s="741"/>
      <c r="G11" s="741"/>
    </row>
    <row r="12" spans="1:11">
      <c r="A12" s="5"/>
    </row>
    <row r="13" spans="1:11" ht="41.25" customHeight="1">
      <c r="A13" s="50" t="s">
        <v>5</v>
      </c>
      <c r="B13" s="139" t="s">
        <v>1</v>
      </c>
      <c r="C13" s="139" t="s">
        <v>69</v>
      </c>
      <c r="D13" s="139" t="s">
        <v>70</v>
      </c>
      <c r="E13" s="139" t="s">
        <v>71</v>
      </c>
      <c r="F13" s="136" t="s">
        <v>72</v>
      </c>
      <c r="G13" s="136" t="s">
        <v>73</v>
      </c>
    </row>
    <row r="14" spans="1:11" ht="26.25" customHeight="1">
      <c r="A14" s="280" t="s">
        <v>25</v>
      </c>
      <c r="B14" s="278" t="s">
        <v>3</v>
      </c>
      <c r="C14" s="147">
        <v>33587</v>
      </c>
      <c r="D14" s="121">
        <v>33586.999000000003</v>
      </c>
      <c r="E14" s="121">
        <f>D14-C14</f>
        <v>-9.9999999656574801E-4</v>
      </c>
      <c r="F14" s="192">
        <f>D14/C14*100</f>
        <v>99.999997022657581</v>
      </c>
      <c r="G14" s="22" t="s">
        <v>137</v>
      </c>
    </row>
    <row r="15" spans="1:11" s="53" customFormat="1" ht="30.75" customHeight="1">
      <c r="A15" s="50" t="s">
        <v>6</v>
      </c>
      <c r="B15" s="459" t="s">
        <v>3</v>
      </c>
      <c r="C15" s="87">
        <f>SUM(C14)</f>
        <v>33587</v>
      </c>
      <c r="D15" s="87">
        <f>SUM(D14)</f>
        <v>33586.999000000003</v>
      </c>
      <c r="E15" s="87">
        <f>SUM(E14)</f>
        <v>-9.9999999656574801E-4</v>
      </c>
      <c r="F15" s="119">
        <f>SUM(F14)</f>
        <v>99.999997022657581</v>
      </c>
      <c r="G15" s="20" t="s">
        <v>258</v>
      </c>
    </row>
    <row r="16" spans="1:11" ht="28.5" customHeight="1">
      <c r="A16" s="50" t="s">
        <v>99</v>
      </c>
      <c r="B16" s="272"/>
      <c r="C16" s="20"/>
      <c r="D16" s="20"/>
      <c r="E16" s="20"/>
      <c r="F16" s="20"/>
      <c r="G16" s="20"/>
    </row>
    <row r="17" spans="1:11" ht="42.75" customHeight="1">
      <c r="A17" s="188" t="s">
        <v>174</v>
      </c>
      <c r="B17" s="282" t="s">
        <v>75</v>
      </c>
      <c r="C17" s="123">
        <v>100</v>
      </c>
      <c r="D17" s="123">
        <v>100</v>
      </c>
      <c r="E17" s="35">
        <v>0</v>
      </c>
      <c r="F17" s="124">
        <v>100</v>
      </c>
      <c r="G17" s="124" t="s">
        <v>74</v>
      </c>
    </row>
    <row r="18" spans="1:11" ht="10.9" customHeight="1">
      <c r="A18" s="137"/>
      <c r="B18" s="137"/>
      <c r="C18" s="137"/>
      <c r="D18" s="137"/>
      <c r="E18" s="137"/>
      <c r="F18" s="137"/>
      <c r="G18" s="137"/>
    </row>
    <row r="19" spans="1:11">
      <c r="A19" s="733" t="s">
        <v>2</v>
      </c>
      <c r="B19" s="766" t="s">
        <v>1</v>
      </c>
      <c r="C19" s="733" t="s">
        <v>69</v>
      </c>
      <c r="D19" s="733" t="s">
        <v>70</v>
      </c>
      <c r="E19" s="733" t="s">
        <v>71</v>
      </c>
      <c r="F19" s="733" t="s">
        <v>72</v>
      </c>
      <c r="G19" s="733" t="s">
        <v>73</v>
      </c>
    </row>
    <row r="20" spans="1:11" ht="29.25" customHeight="1">
      <c r="A20" s="734"/>
      <c r="B20" s="767"/>
      <c r="C20" s="734"/>
      <c r="D20" s="734"/>
      <c r="E20" s="734"/>
      <c r="F20" s="734"/>
      <c r="G20" s="734"/>
    </row>
    <row r="21" spans="1:11" ht="25.5">
      <c r="A21" s="44" t="s">
        <v>26</v>
      </c>
      <c r="B21" s="31" t="s">
        <v>11</v>
      </c>
      <c r="C21" s="86">
        <v>1648</v>
      </c>
      <c r="D21" s="86">
        <v>1669</v>
      </c>
      <c r="E21" s="22">
        <f>C21-D21</f>
        <v>-21</v>
      </c>
      <c r="F21" s="52">
        <f>D21/C21*100</f>
        <v>101.27427184466021</v>
      </c>
      <c r="G21" s="282" t="s">
        <v>424</v>
      </c>
    </row>
    <row r="24" spans="1:11" s="42" customFormat="1" ht="29.25" customHeight="1">
      <c r="A24" s="735" t="s">
        <v>410</v>
      </c>
      <c r="B24" s="735"/>
      <c r="C24" s="735"/>
      <c r="D24" s="735"/>
      <c r="E24" s="148"/>
      <c r="F24" s="148"/>
      <c r="G24" s="553" t="s">
        <v>219</v>
      </c>
      <c r="H24" s="205"/>
      <c r="I24" s="205"/>
      <c r="J24" s="205"/>
      <c r="K24" s="205"/>
    </row>
    <row r="25" spans="1:11" s="42" customFormat="1">
      <c r="D25" s="173"/>
      <c r="E25" s="174"/>
      <c r="G25" s="470"/>
      <c r="H25" s="456"/>
    </row>
    <row r="26" spans="1:11">
      <c r="A26" s="760" t="s">
        <v>132</v>
      </c>
      <c r="B26" s="760"/>
      <c r="C26" s="760"/>
      <c r="D26" s="760"/>
      <c r="E26" s="42"/>
      <c r="F26" s="42"/>
      <c r="G26" s="479" t="s">
        <v>271</v>
      </c>
      <c r="H26" s="205"/>
      <c r="I26" s="205"/>
      <c r="J26" s="205"/>
      <c r="K26" s="205"/>
    </row>
    <row r="27" spans="1:11">
      <c r="A27" s="42"/>
      <c r="B27" s="42"/>
      <c r="C27" s="42"/>
      <c r="D27" s="42"/>
      <c r="E27" s="42"/>
      <c r="F27" s="42"/>
      <c r="G27" s="470"/>
      <c r="H27" s="42"/>
    </row>
    <row r="28" spans="1:11" ht="16.5" customHeight="1">
      <c r="A28" s="735" t="s">
        <v>409</v>
      </c>
      <c r="B28" s="735"/>
      <c r="C28" s="735"/>
      <c r="D28" s="735"/>
      <c r="E28" s="40"/>
      <c r="F28" s="40"/>
      <c r="G28" s="554" t="s">
        <v>295</v>
      </c>
      <c r="H28" s="346"/>
      <c r="I28" s="346"/>
      <c r="J28" s="346"/>
      <c r="K28" s="346"/>
    </row>
  </sheetData>
  <mergeCells count="18">
    <mergeCell ref="D19:D20"/>
    <mergeCell ref="A6:G6"/>
    <mergeCell ref="A28:D28"/>
    <mergeCell ref="A24:D24"/>
    <mergeCell ref="A26:D26"/>
    <mergeCell ref="A1:G1"/>
    <mergeCell ref="E19:E20"/>
    <mergeCell ref="F19:F20"/>
    <mergeCell ref="G19:G20"/>
    <mergeCell ref="C19:C20"/>
    <mergeCell ref="A8:G8"/>
    <mergeCell ref="A9:G9"/>
    <mergeCell ref="A4:G4"/>
    <mergeCell ref="A7:G7"/>
    <mergeCell ref="A11:G11"/>
    <mergeCell ref="A19:A20"/>
    <mergeCell ref="B19:B20"/>
    <mergeCell ref="A3:H3"/>
  </mergeCells>
  <pageMargins left="0.70866141732283472" right="0.70866141732283472" top="0.55118110236220474"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sheetPr>
    <tabColor rgb="FFFFFF00"/>
  </sheetPr>
  <dimension ref="A1:K43"/>
  <sheetViews>
    <sheetView view="pageBreakPreview" topLeftCell="A28" zoomScale="80" zoomScaleNormal="100" zoomScaleSheetLayoutView="80" workbookViewId="0">
      <selection activeCell="A34" sqref="A34:XFD34"/>
    </sheetView>
  </sheetViews>
  <sheetFormatPr defaultColWidth="9.140625" defaultRowHeight="12.75"/>
  <cols>
    <col min="1" max="1" width="47" style="39" customWidth="1"/>
    <col min="2" max="2" width="10.5703125" style="39" customWidth="1"/>
    <col min="3" max="3" width="11.140625" style="39" customWidth="1"/>
    <col min="4" max="4" width="13.28515625" style="39" customWidth="1"/>
    <col min="5" max="5" width="12.7109375" style="39" customWidth="1"/>
    <col min="6" max="6" width="13.5703125" style="39" customWidth="1"/>
    <col min="7" max="7" width="30.28515625" style="39" customWidth="1"/>
    <col min="8" max="8" width="7.5703125" style="39" customWidth="1"/>
    <col min="9" max="9" width="24.85546875" style="39" customWidth="1"/>
    <col min="10" max="16384" width="9.140625" style="39"/>
  </cols>
  <sheetData>
    <row r="1" spans="1:11" ht="39" customHeight="1">
      <c r="A1" s="732" t="s">
        <v>293</v>
      </c>
      <c r="B1" s="732"/>
      <c r="C1" s="732"/>
      <c r="D1" s="732"/>
      <c r="E1" s="732"/>
      <c r="F1" s="732"/>
      <c r="G1" s="732"/>
      <c r="H1" s="442"/>
      <c r="I1" s="442"/>
      <c r="J1" s="442"/>
      <c r="K1" s="442"/>
    </row>
    <row r="2" spans="1:11" ht="12.75" customHeight="1">
      <c r="A2" s="151"/>
    </row>
    <row r="3" spans="1:11" ht="12.75" customHeight="1">
      <c r="A3" s="740" t="s">
        <v>254</v>
      </c>
      <c r="B3" s="740"/>
      <c r="C3" s="740"/>
      <c r="D3" s="740"/>
      <c r="E3" s="740"/>
      <c r="F3" s="740"/>
      <c r="G3" s="740"/>
      <c r="H3" s="740"/>
      <c r="I3" s="177"/>
      <c r="J3" s="177"/>
      <c r="K3" s="177"/>
    </row>
    <row r="4" spans="1:11" ht="26.25" customHeight="1">
      <c r="A4" s="741" t="s">
        <v>57</v>
      </c>
      <c r="B4" s="741"/>
      <c r="C4" s="741"/>
      <c r="D4" s="741"/>
      <c r="E4" s="741"/>
      <c r="F4" s="741"/>
      <c r="G4" s="741"/>
      <c r="H4" s="196"/>
    </row>
    <row r="5" spans="1:11">
      <c r="A5" s="239" t="s">
        <v>4</v>
      </c>
      <c r="B5" s="51"/>
      <c r="C5" s="51"/>
      <c r="D5" s="51"/>
      <c r="E5" s="51"/>
      <c r="F5" s="51"/>
      <c r="G5" s="51"/>
      <c r="H5" s="51"/>
    </row>
    <row r="6" spans="1:11">
      <c r="A6" s="750" t="s">
        <v>95</v>
      </c>
      <c r="B6" s="750"/>
      <c r="C6" s="750"/>
      <c r="D6" s="750"/>
      <c r="E6" s="750"/>
      <c r="F6" s="750"/>
      <c r="G6" s="750"/>
      <c r="H6" s="51"/>
    </row>
    <row r="7" spans="1:11">
      <c r="A7" s="744" t="s">
        <v>96</v>
      </c>
      <c r="B7" s="744"/>
      <c r="C7" s="744"/>
      <c r="D7" s="744"/>
      <c r="E7" s="744"/>
      <c r="F7" s="744"/>
      <c r="G7" s="744"/>
      <c r="H7" s="51"/>
    </row>
    <row r="8" spans="1:11">
      <c r="A8" s="750" t="s">
        <v>97</v>
      </c>
      <c r="B8" s="750"/>
      <c r="C8" s="750"/>
      <c r="D8" s="750"/>
      <c r="E8" s="750"/>
      <c r="F8" s="750"/>
      <c r="G8" s="750"/>
      <c r="H8" s="51"/>
    </row>
    <row r="9" spans="1:11">
      <c r="A9" s="750" t="s">
        <v>98</v>
      </c>
      <c r="B9" s="750"/>
      <c r="C9" s="750"/>
      <c r="D9" s="750"/>
      <c r="E9" s="750"/>
      <c r="F9" s="750"/>
      <c r="G9" s="750"/>
      <c r="H9" s="51"/>
    </row>
    <row r="10" spans="1:11">
      <c r="A10" s="324" t="s">
        <v>173</v>
      </c>
      <c r="B10" s="302"/>
      <c r="C10" s="302"/>
      <c r="D10" s="302"/>
      <c r="E10" s="302"/>
      <c r="F10" s="302"/>
      <c r="G10" s="302"/>
      <c r="H10" s="51"/>
    </row>
    <row r="11" spans="1:11" ht="43.9" customHeight="1">
      <c r="A11" s="768" t="s">
        <v>175</v>
      </c>
      <c r="B11" s="768"/>
      <c r="C11" s="768"/>
      <c r="D11" s="768"/>
      <c r="E11" s="768"/>
      <c r="F11" s="768"/>
      <c r="G11" s="768"/>
      <c r="H11" s="238"/>
    </row>
    <row r="12" spans="1:11" ht="55.5" customHeight="1">
      <c r="A12" s="50" t="s">
        <v>5</v>
      </c>
      <c r="B12" s="492" t="s">
        <v>1</v>
      </c>
      <c r="C12" s="492" t="s">
        <v>69</v>
      </c>
      <c r="D12" s="492" t="s">
        <v>70</v>
      </c>
      <c r="E12" s="492" t="s">
        <v>71</v>
      </c>
      <c r="F12" s="492" t="s">
        <v>72</v>
      </c>
      <c r="G12" s="237" t="s">
        <v>73</v>
      </c>
    </row>
    <row r="13" spans="1:11" ht="41.25" customHeight="1">
      <c r="A13" s="241" t="s">
        <v>27</v>
      </c>
      <c r="B13" s="339" t="s">
        <v>3</v>
      </c>
      <c r="C13" s="713">
        <v>2455548</v>
      </c>
      <c r="D13" s="147">
        <v>2455547.892</v>
      </c>
      <c r="E13" s="121">
        <f>D13-C13</f>
        <v>-0.10800000000745058</v>
      </c>
      <c r="F13" s="689">
        <f>D13/C13*100</f>
        <v>99.999995601796428</v>
      </c>
      <c r="G13" s="188" t="s">
        <v>220</v>
      </c>
    </row>
    <row r="14" spans="1:11" s="53" customFormat="1" ht="28.5" customHeight="1">
      <c r="A14" s="50" t="s">
        <v>6</v>
      </c>
      <c r="B14" s="492" t="s">
        <v>3</v>
      </c>
      <c r="C14" s="714">
        <f>C13</f>
        <v>2455548</v>
      </c>
      <c r="D14" s="715">
        <f>D13</f>
        <v>2455547.892</v>
      </c>
      <c r="E14" s="120">
        <f>E13</f>
        <v>-0.10800000000745058</v>
      </c>
      <c r="F14" s="690">
        <f>D14/C14%</f>
        <v>99.999995601796428</v>
      </c>
      <c r="G14" s="243" t="s">
        <v>77</v>
      </c>
    </row>
    <row r="15" spans="1:11">
      <c r="A15" s="50" t="s">
        <v>76</v>
      </c>
      <c r="B15" s="492"/>
      <c r="C15" s="20"/>
      <c r="D15" s="20"/>
      <c r="E15" s="20"/>
      <c r="F15" s="20"/>
      <c r="G15" s="20"/>
    </row>
    <row r="16" spans="1:11" ht="30" customHeight="1">
      <c r="A16" s="73" t="s">
        <v>125</v>
      </c>
      <c r="B16" s="282" t="s">
        <v>75</v>
      </c>
      <c r="C16" s="123">
        <v>100</v>
      </c>
      <c r="D16" s="123">
        <v>100</v>
      </c>
      <c r="E16" s="35">
        <v>0</v>
      </c>
      <c r="F16" s="124"/>
      <c r="G16" s="22" t="s">
        <v>74</v>
      </c>
      <c r="I16" s="584"/>
    </row>
    <row r="17" spans="1:9">
      <c r="A17" s="49"/>
      <c r="B17" s="240"/>
      <c r="C17" s="47"/>
      <c r="D17" s="23"/>
      <c r="E17" s="240"/>
      <c r="F17" s="240"/>
      <c r="G17" s="240"/>
      <c r="I17" s="585"/>
    </row>
    <row r="18" spans="1:9" ht="53.25" customHeight="1">
      <c r="A18" s="236" t="s">
        <v>2</v>
      </c>
      <c r="B18" s="339" t="s">
        <v>1</v>
      </c>
      <c r="C18" s="492" t="s">
        <v>69</v>
      </c>
      <c r="D18" s="492" t="s">
        <v>70</v>
      </c>
      <c r="E18" s="492" t="s">
        <v>71</v>
      </c>
      <c r="F18" s="492" t="s">
        <v>72</v>
      </c>
      <c r="G18" s="237" t="s">
        <v>73</v>
      </c>
      <c r="I18" s="585"/>
    </row>
    <row r="19" spans="1:9" ht="61.5" customHeight="1">
      <c r="A19" s="4" t="s">
        <v>425</v>
      </c>
      <c r="B19" s="494" t="s">
        <v>11</v>
      </c>
      <c r="C19" s="416">
        <v>205</v>
      </c>
      <c r="D19" s="416">
        <v>205</v>
      </c>
      <c r="E19" s="495">
        <f>D19-C19</f>
        <v>0</v>
      </c>
      <c r="F19" s="481">
        <f>D19/C19*100</f>
        <v>100</v>
      </c>
      <c r="G19" s="27" t="s">
        <v>78</v>
      </c>
      <c r="H19" s="125"/>
    </row>
    <row r="20" spans="1:9" ht="41.25" customHeight="1">
      <c r="A20" s="418" t="s">
        <v>321</v>
      </c>
      <c r="B20" s="555" t="s">
        <v>11</v>
      </c>
      <c r="C20" s="416">
        <v>738</v>
      </c>
      <c r="D20" s="416">
        <v>774</v>
      </c>
      <c r="E20" s="556">
        <f t="shared" ref="E20:E33" si="0">D20-C20</f>
        <v>36</v>
      </c>
      <c r="F20" s="481">
        <f t="shared" ref="F20:F34" si="1">D20/C20*100</f>
        <v>104.8780487804878</v>
      </c>
      <c r="G20" s="27" t="s">
        <v>78</v>
      </c>
      <c r="H20" s="125"/>
    </row>
    <row r="21" spans="1:9" ht="44.25" customHeight="1">
      <c r="A21" s="418" t="s">
        <v>412</v>
      </c>
      <c r="B21" s="555" t="s">
        <v>11</v>
      </c>
      <c r="C21" s="416">
        <v>7</v>
      </c>
      <c r="D21" s="416">
        <v>7</v>
      </c>
      <c r="E21" s="556">
        <f t="shared" si="0"/>
        <v>0</v>
      </c>
      <c r="F21" s="481">
        <f t="shared" si="1"/>
        <v>100</v>
      </c>
      <c r="G21" s="27" t="s">
        <v>78</v>
      </c>
      <c r="H21" s="125"/>
    </row>
    <row r="22" spans="1:9" ht="42" customHeight="1">
      <c r="A22" s="586" t="s">
        <v>322</v>
      </c>
      <c r="B22" s="555" t="s">
        <v>11</v>
      </c>
      <c r="C22" s="416">
        <v>45</v>
      </c>
      <c r="D22" s="416">
        <v>44</v>
      </c>
      <c r="E22" s="556">
        <f t="shared" si="0"/>
        <v>-1</v>
      </c>
      <c r="F22" s="481">
        <f t="shared" si="1"/>
        <v>97.777777777777771</v>
      </c>
      <c r="G22" s="27" t="s">
        <v>424</v>
      </c>
      <c r="H22" s="125"/>
    </row>
    <row r="23" spans="1:9" ht="57" customHeight="1">
      <c r="A23" s="586" t="s">
        <v>323</v>
      </c>
      <c r="B23" s="555" t="s">
        <v>11</v>
      </c>
      <c r="C23" s="416">
        <v>8051</v>
      </c>
      <c r="D23" s="416">
        <v>8182</v>
      </c>
      <c r="E23" s="556">
        <f t="shared" si="0"/>
        <v>131</v>
      </c>
      <c r="F23" s="481">
        <f t="shared" si="1"/>
        <v>101.62712706496086</v>
      </c>
      <c r="G23" s="27" t="s">
        <v>78</v>
      </c>
      <c r="H23" s="125"/>
    </row>
    <row r="24" spans="1:9" ht="44.25" customHeight="1">
      <c r="A24" s="586" t="s">
        <v>324</v>
      </c>
      <c r="B24" s="555" t="s">
        <v>11</v>
      </c>
      <c r="C24" s="416">
        <v>5689</v>
      </c>
      <c r="D24" s="416">
        <v>6058</v>
      </c>
      <c r="E24" s="556">
        <f t="shared" si="0"/>
        <v>369</v>
      </c>
      <c r="F24" s="481">
        <f t="shared" si="1"/>
        <v>106.4862014413781</v>
      </c>
      <c r="G24" s="27" t="s">
        <v>78</v>
      </c>
      <c r="H24" s="125"/>
    </row>
    <row r="25" spans="1:9" ht="73.5" customHeight="1">
      <c r="A25" s="586" t="s">
        <v>325</v>
      </c>
      <c r="B25" s="555" t="s">
        <v>11</v>
      </c>
      <c r="C25" s="416">
        <v>269</v>
      </c>
      <c r="D25" s="416">
        <v>307</v>
      </c>
      <c r="E25" s="556">
        <f t="shared" si="0"/>
        <v>38</v>
      </c>
      <c r="F25" s="481">
        <f t="shared" si="1"/>
        <v>114.12639405204462</v>
      </c>
      <c r="G25" s="27" t="s">
        <v>78</v>
      </c>
      <c r="H25" s="125"/>
    </row>
    <row r="26" spans="1:9" ht="45.75" customHeight="1">
      <c r="A26" s="586" t="s">
        <v>326</v>
      </c>
      <c r="B26" s="555" t="s">
        <v>11</v>
      </c>
      <c r="C26" s="416">
        <v>27</v>
      </c>
      <c r="D26" s="416">
        <v>29</v>
      </c>
      <c r="E26" s="556">
        <f t="shared" si="0"/>
        <v>2</v>
      </c>
      <c r="F26" s="481">
        <f t="shared" si="1"/>
        <v>107.40740740740742</v>
      </c>
      <c r="G26" s="27" t="s">
        <v>78</v>
      </c>
      <c r="H26" s="125"/>
    </row>
    <row r="27" spans="1:9" ht="29.25" customHeight="1">
      <c r="A27" s="586" t="s">
        <v>327</v>
      </c>
      <c r="B27" s="555" t="s">
        <v>11</v>
      </c>
      <c r="C27" s="416">
        <v>2</v>
      </c>
      <c r="D27" s="416">
        <v>2</v>
      </c>
      <c r="E27" s="556">
        <f t="shared" si="0"/>
        <v>0</v>
      </c>
      <c r="F27" s="481">
        <f t="shared" si="1"/>
        <v>100</v>
      </c>
      <c r="G27" s="27" t="s">
        <v>78</v>
      </c>
      <c r="H27" s="125"/>
    </row>
    <row r="28" spans="1:9" ht="42.75" customHeight="1">
      <c r="A28" s="586" t="s">
        <v>328</v>
      </c>
      <c r="B28" s="555" t="s">
        <v>11</v>
      </c>
      <c r="C28" s="416">
        <v>41</v>
      </c>
      <c r="D28" s="416">
        <v>44</v>
      </c>
      <c r="E28" s="556">
        <f t="shared" si="0"/>
        <v>3</v>
      </c>
      <c r="F28" s="481">
        <f t="shared" si="1"/>
        <v>107.31707317073172</v>
      </c>
      <c r="G28" s="27" t="s">
        <v>78</v>
      </c>
      <c r="H28" s="126"/>
    </row>
    <row r="29" spans="1:9" ht="41.25" customHeight="1">
      <c r="A29" s="586" t="s">
        <v>329</v>
      </c>
      <c r="B29" s="555" t="s">
        <v>11</v>
      </c>
      <c r="C29" s="416">
        <v>69</v>
      </c>
      <c r="D29" s="416">
        <v>38</v>
      </c>
      <c r="E29" s="556">
        <f t="shared" si="0"/>
        <v>-31</v>
      </c>
      <c r="F29" s="481">
        <f t="shared" si="1"/>
        <v>55.072463768115945</v>
      </c>
      <c r="G29" s="27" t="s">
        <v>424</v>
      </c>
      <c r="H29" s="126"/>
    </row>
    <row r="30" spans="1:9" ht="46.5" customHeight="1">
      <c r="A30" s="586" t="s">
        <v>330</v>
      </c>
      <c r="B30" s="555" t="s">
        <v>11</v>
      </c>
      <c r="C30" s="416">
        <v>203</v>
      </c>
      <c r="D30" s="416">
        <v>203</v>
      </c>
      <c r="E30" s="556">
        <f t="shared" si="0"/>
        <v>0</v>
      </c>
      <c r="F30" s="481">
        <f t="shared" si="1"/>
        <v>100</v>
      </c>
      <c r="G30" s="27" t="s">
        <v>78</v>
      </c>
      <c r="H30" s="126"/>
    </row>
    <row r="31" spans="1:9" ht="57.75" customHeight="1">
      <c r="A31" s="586" t="s">
        <v>331</v>
      </c>
      <c r="B31" s="555" t="s">
        <v>11</v>
      </c>
      <c r="C31" s="416">
        <v>3994</v>
      </c>
      <c r="D31" s="416">
        <v>3994</v>
      </c>
      <c r="E31" s="556">
        <f t="shared" si="0"/>
        <v>0</v>
      </c>
      <c r="F31" s="481">
        <f t="shared" si="1"/>
        <v>100</v>
      </c>
      <c r="G31" s="27" t="s">
        <v>78</v>
      </c>
      <c r="H31" s="126"/>
    </row>
    <row r="32" spans="1:9" ht="54.75" customHeight="1">
      <c r="A32" s="586" t="s">
        <v>332</v>
      </c>
      <c r="B32" s="555" t="s">
        <v>11</v>
      </c>
      <c r="C32" s="416">
        <v>14117</v>
      </c>
      <c r="D32" s="416">
        <v>14118</v>
      </c>
      <c r="E32" s="556">
        <f t="shared" si="0"/>
        <v>1</v>
      </c>
      <c r="F32" s="481">
        <f t="shared" si="1"/>
        <v>100.00708365800099</v>
      </c>
      <c r="G32" s="27" t="s">
        <v>78</v>
      </c>
      <c r="H32" s="126"/>
    </row>
    <row r="33" spans="1:11" ht="68.25" customHeight="1">
      <c r="A33" s="587" t="s">
        <v>333</v>
      </c>
      <c r="B33" s="555" t="s">
        <v>11</v>
      </c>
      <c r="C33" s="416">
        <v>380</v>
      </c>
      <c r="D33" s="416">
        <v>439</v>
      </c>
      <c r="E33" s="556">
        <f t="shared" si="0"/>
        <v>59</v>
      </c>
      <c r="F33" s="481">
        <f t="shared" si="1"/>
        <v>115.52631578947367</v>
      </c>
      <c r="G33" s="27" t="s">
        <v>78</v>
      </c>
      <c r="H33" s="126"/>
    </row>
    <row r="34" spans="1:11" s="53" customFormat="1" ht="13.5" customHeight="1">
      <c r="A34" s="588" t="s">
        <v>334</v>
      </c>
      <c r="B34" s="707" t="s">
        <v>11</v>
      </c>
      <c r="C34" s="729">
        <f>SUM(C19:C33)</f>
        <v>33837</v>
      </c>
      <c r="D34" s="729">
        <f t="shared" ref="D34:E34" si="2">SUM(D19:D33)</f>
        <v>34444</v>
      </c>
      <c r="E34" s="729">
        <f t="shared" si="2"/>
        <v>607</v>
      </c>
      <c r="F34" s="730">
        <f t="shared" si="1"/>
        <v>101.79389425776517</v>
      </c>
      <c r="G34" s="243" t="s">
        <v>78</v>
      </c>
      <c r="H34" s="731"/>
    </row>
    <row r="37" spans="1:11" s="42" customFormat="1" ht="25.5" customHeight="1">
      <c r="A37" s="735" t="s">
        <v>410</v>
      </c>
      <c r="B37" s="735"/>
      <c r="C37" s="735"/>
      <c r="D37" s="735"/>
      <c r="E37" s="148"/>
      <c r="F37" s="148"/>
      <c r="G37" s="553" t="s">
        <v>219</v>
      </c>
      <c r="H37" s="205"/>
      <c r="I37" s="205"/>
      <c r="J37" s="205"/>
      <c r="K37" s="205"/>
    </row>
    <row r="38" spans="1:11" s="42" customFormat="1">
      <c r="D38" s="173"/>
      <c r="E38" s="174"/>
      <c r="G38" s="470"/>
      <c r="H38" s="456"/>
    </row>
    <row r="39" spans="1:11">
      <c r="A39" s="760" t="s">
        <v>132</v>
      </c>
      <c r="B39" s="760"/>
      <c r="C39" s="760"/>
      <c r="D39" s="760"/>
      <c r="E39" s="42"/>
      <c r="F39" s="42"/>
      <c r="G39" s="553" t="s">
        <v>271</v>
      </c>
      <c r="H39" s="205"/>
      <c r="I39" s="205"/>
      <c r="J39" s="205"/>
      <c r="K39" s="205"/>
    </row>
    <row r="40" spans="1:11">
      <c r="A40" s="42"/>
      <c r="B40" s="42"/>
      <c r="C40" s="42"/>
      <c r="D40" s="42"/>
      <c r="E40" s="42"/>
      <c r="F40" s="42"/>
      <c r="G40" s="470"/>
      <c r="H40" s="42"/>
    </row>
    <row r="41" spans="1:11" ht="16.5" customHeight="1">
      <c r="A41" s="735" t="s">
        <v>409</v>
      </c>
      <c r="B41" s="735"/>
      <c r="C41" s="735"/>
      <c r="D41" s="735"/>
      <c r="E41" s="40"/>
      <c r="F41" s="40"/>
      <c r="G41" s="554" t="s">
        <v>295</v>
      </c>
      <c r="H41" s="346"/>
      <c r="I41" s="346"/>
      <c r="J41" s="346"/>
      <c r="K41" s="346"/>
    </row>
    <row r="43" spans="1:11" ht="36" customHeight="1"/>
  </sheetData>
  <mergeCells count="11">
    <mergeCell ref="A8:G8"/>
    <mergeCell ref="A9:G9"/>
    <mergeCell ref="A37:D37"/>
    <mergeCell ref="A11:G11"/>
    <mergeCell ref="A41:D41"/>
    <mergeCell ref="A39:D39"/>
    <mergeCell ref="A4:G4"/>
    <mergeCell ref="A6:G6"/>
    <mergeCell ref="A1:G1"/>
    <mergeCell ref="A7:G7"/>
    <mergeCell ref="A3:H3"/>
  </mergeCells>
  <pageMargins left="0.70866141732283472" right="0.31496062992125984" top="0.35433070866141736" bottom="0.15748031496062992"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tabColor rgb="FFFFFF00"/>
    <pageSetUpPr fitToPage="1"/>
  </sheetPr>
  <dimension ref="A1:K206"/>
  <sheetViews>
    <sheetView view="pageBreakPreview" topLeftCell="A76" zoomScale="90" zoomScaleSheetLayoutView="90" workbookViewId="0">
      <selection activeCell="K85" sqref="K85"/>
    </sheetView>
  </sheetViews>
  <sheetFormatPr defaultColWidth="9.140625" defaultRowHeight="12.75"/>
  <cols>
    <col min="1" max="1" width="48.85546875" style="42" customWidth="1"/>
    <col min="2" max="2" width="11.140625" style="42" customWidth="1"/>
    <col min="3" max="3" width="12" style="42" customWidth="1"/>
    <col min="4" max="4" width="13.28515625" style="42" customWidth="1"/>
    <col min="5" max="5" width="13.42578125" style="42" customWidth="1"/>
    <col min="6" max="6" width="13.140625" style="42" customWidth="1"/>
    <col min="7" max="7" width="36.42578125" style="42" customWidth="1"/>
    <col min="8" max="8" width="12.5703125" style="42" bestFit="1" customWidth="1"/>
    <col min="9" max="16384" width="9.140625" style="42"/>
  </cols>
  <sheetData>
    <row r="1" spans="1:11" s="39" customFormat="1" ht="36" customHeight="1">
      <c r="A1" s="732" t="s">
        <v>293</v>
      </c>
      <c r="B1" s="732"/>
      <c r="C1" s="732"/>
      <c r="D1" s="732"/>
      <c r="E1" s="732"/>
      <c r="F1" s="732"/>
      <c r="G1" s="732"/>
      <c r="H1" s="442"/>
      <c r="I1" s="442"/>
      <c r="J1" s="442"/>
      <c r="K1" s="442"/>
    </row>
    <row r="2" spans="1:11" s="39" customFormat="1" ht="12.75" customHeight="1">
      <c r="A2" s="740" t="s">
        <v>254</v>
      </c>
      <c r="B2" s="740"/>
      <c r="C2" s="740"/>
      <c r="D2" s="740"/>
      <c r="E2" s="740"/>
      <c r="F2" s="740"/>
      <c r="G2" s="740"/>
      <c r="H2" s="740"/>
      <c r="I2" s="177"/>
      <c r="J2" s="177"/>
      <c r="K2" s="177"/>
    </row>
    <row r="3" spans="1:11" ht="13.15" customHeight="1">
      <c r="A3" s="741" t="s">
        <v>58</v>
      </c>
      <c r="B3" s="741"/>
      <c r="C3" s="741"/>
      <c r="D3" s="741"/>
      <c r="E3" s="741"/>
      <c r="F3" s="741"/>
      <c r="G3" s="741"/>
    </row>
    <row r="4" spans="1:11">
      <c r="A4" s="305" t="s">
        <v>4</v>
      </c>
      <c r="B4" s="51"/>
      <c r="C4" s="51"/>
      <c r="D4" s="51"/>
      <c r="E4" s="51"/>
      <c r="F4" s="51"/>
      <c r="G4" s="51"/>
    </row>
    <row r="5" spans="1:11">
      <c r="A5" s="781" t="s">
        <v>100</v>
      </c>
      <c r="B5" s="781"/>
      <c r="C5" s="781"/>
      <c r="D5" s="781"/>
      <c r="E5" s="781"/>
      <c r="F5" s="781"/>
      <c r="G5" s="781"/>
    </row>
    <row r="6" spans="1:11">
      <c r="A6" s="781" t="s">
        <v>119</v>
      </c>
      <c r="B6" s="781"/>
      <c r="C6" s="781"/>
      <c r="D6" s="781"/>
      <c r="E6" s="781"/>
      <c r="F6" s="781"/>
      <c r="G6" s="781"/>
    </row>
    <row r="7" spans="1:11">
      <c r="A7" s="781" t="s">
        <v>101</v>
      </c>
      <c r="B7" s="781"/>
      <c r="C7" s="781"/>
      <c r="D7" s="781"/>
      <c r="E7" s="781"/>
      <c r="F7" s="781"/>
      <c r="G7" s="781"/>
    </row>
    <row r="8" spans="1:11">
      <c r="A8" s="781" t="s">
        <v>18</v>
      </c>
      <c r="B8" s="781"/>
      <c r="C8" s="781"/>
      <c r="D8" s="781"/>
      <c r="E8" s="781"/>
      <c r="F8" s="781"/>
      <c r="G8" s="781"/>
    </row>
    <row r="9" spans="1:11" ht="16.5" customHeight="1">
      <c r="A9" s="776" t="s">
        <v>59</v>
      </c>
      <c r="B9" s="776"/>
      <c r="C9" s="776"/>
      <c r="D9" s="776"/>
      <c r="E9" s="776"/>
      <c r="F9" s="776"/>
      <c r="G9" s="776"/>
    </row>
    <row r="10" spans="1:11" ht="50.25" customHeight="1">
      <c r="A10" s="783" t="s">
        <v>176</v>
      </c>
      <c r="B10" s="783"/>
      <c r="C10" s="783"/>
      <c r="D10" s="783"/>
      <c r="E10" s="783"/>
      <c r="F10" s="783"/>
      <c r="G10" s="783"/>
    </row>
    <row r="11" spans="1:11" ht="47.25" customHeight="1">
      <c r="A11" s="50" t="s">
        <v>5</v>
      </c>
      <c r="B11" s="300" t="s">
        <v>1</v>
      </c>
      <c r="C11" s="300" t="s">
        <v>69</v>
      </c>
      <c r="D11" s="300" t="s">
        <v>70</v>
      </c>
      <c r="E11" s="300" t="s">
        <v>71</v>
      </c>
      <c r="F11" s="300" t="s">
        <v>72</v>
      </c>
      <c r="G11" s="300" t="s">
        <v>73</v>
      </c>
    </row>
    <row r="12" spans="1:11" ht="25.5">
      <c r="A12" s="321" t="s">
        <v>46</v>
      </c>
      <c r="B12" s="304" t="s">
        <v>3</v>
      </c>
      <c r="C12" s="121">
        <v>1304390</v>
      </c>
      <c r="D12" s="121">
        <v>1304388.2069999999</v>
      </c>
      <c r="E12" s="121">
        <f>D12-C12</f>
        <v>-1.7930000000633299</v>
      </c>
      <c r="F12" s="121">
        <f>D12/C12*100</f>
        <v>99.999862541111156</v>
      </c>
      <c r="G12" s="594" t="s">
        <v>260</v>
      </c>
      <c r="H12" s="482"/>
    </row>
    <row r="13" spans="1:11" ht="30" customHeight="1">
      <c r="A13" s="50" t="s">
        <v>6</v>
      </c>
      <c r="B13" s="300" t="s">
        <v>3</v>
      </c>
      <c r="C13" s="87">
        <f>C12</f>
        <v>1304390</v>
      </c>
      <c r="D13" s="87">
        <f>SUM(D12:D12)</f>
        <v>1304388.2069999999</v>
      </c>
      <c r="E13" s="121">
        <f>D13-C13</f>
        <v>-1.7930000000633299</v>
      </c>
      <c r="F13" s="87">
        <f>F12</f>
        <v>99.999862541111156</v>
      </c>
      <c r="G13" s="20" t="s">
        <v>426</v>
      </c>
    </row>
    <row r="14" spans="1:11">
      <c r="A14" s="50" t="s">
        <v>79</v>
      </c>
      <c r="B14" s="300"/>
      <c r="C14" s="20"/>
      <c r="D14" s="20"/>
      <c r="E14" s="20"/>
      <c r="F14" s="20"/>
      <c r="G14" s="255"/>
    </row>
    <row r="15" spans="1:11" ht="25.5">
      <c r="A15" s="73" t="s">
        <v>46</v>
      </c>
      <c r="B15" s="339" t="s">
        <v>80</v>
      </c>
      <c r="C15" s="27">
        <v>8354</v>
      </c>
      <c r="D15" s="27">
        <v>8230</v>
      </c>
      <c r="E15" s="121">
        <f>D15-C15</f>
        <v>-124</v>
      </c>
      <c r="F15" s="121">
        <f>D15/C15*100</f>
        <v>98.515681110845094</v>
      </c>
      <c r="G15" s="255" t="s">
        <v>259</v>
      </c>
    </row>
    <row r="16" spans="1:11">
      <c r="A16" s="575"/>
      <c r="B16" s="574"/>
      <c r="C16" s="23"/>
      <c r="D16" s="23"/>
      <c r="E16" s="435"/>
      <c r="F16" s="435"/>
      <c r="G16" s="125"/>
    </row>
    <row r="17" spans="1:7">
      <c r="A17" s="48" t="s">
        <v>156</v>
      </c>
      <c r="B17" s="307"/>
      <c r="C17" s="47"/>
      <c r="D17" s="23"/>
      <c r="E17" s="307"/>
      <c r="F17" s="307"/>
      <c r="G17" s="307"/>
    </row>
    <row r="18" spans="1:7">
      <c r="A18" s="45" t="s">
        <v>10</v>
      </c>
      <c r="B18" s="307"/>
      <c r="C18" s="47"/>
      <c r="D18" s="23"/>
      <c r="E18" s="307"/>
      <c r="F18" s="307"/>
      <c r="G18" s="307"/>
    </row>
    <row r="19" spans="1:7" ht="13.15" customHeight="1">
      <c r="A19" s="738" t="s">
        <v>22</v>
      </c>
      <c r="B19" s="738"/>
      <c r="C19" s="738"/>
      <c r="D19" s="738"/>
      <c r="E19" s="738"/>
      <c r="F19" s="738"/>
      <c r="G19" s="738"/>
    </row>
    <row r="20" spans="1:7">
      <c r="A20" s="48" t="s">
        <v>7</v>
      </c>
      <c r="B20" s="307"/>
      <c r="C20" s="47"/>
      <c r="D20" s="23"/>
      <c r="E20" s="307"/>
      <c r="F20" s="307"/>
      <c r="G20" s="307"/>
    </row>
    <row r="21" spans="1:7" ht="30.75" customHeight="1">
      <c r="A21" s="784" t="s">
        <v>177</v>
      </c>
      <c r="B21" s="784"/>
      <c r="C21" s="784"/>
      <c r="D21" s="784"/>
      <c r="E21" s="784"/>
      <c r="F21" s="784"/>
      <c r="G21" s="784"/>
    </row>
    <row r="22" spans="1:7" ht="48" customHeight="1">
      <c r="A22" s="299" t="s">
        <v>2</v>
      </c>
      <c r="B22" s="300" t="s">
        <v>1</v>
      </c>
      <c r="C22" s="299" t="s">
        <v>69</v>
      </c>
      <c r="D22" s="299" t="s">
        <v>70</v>
      </c>
      <c r="E22" s="299" t="s">
        <v>71</v>
      </c>
      <c r="F22" s="299" t="s">
        <v>72</v>
      </c>
      <c r="G22" s="299" t="s">
        <v>73</v>
      </c>
    </row>
    <row r="23" spans="1:7" ht="25.5">
      <c r="A23" s="44" t="s">
        <v>336</v>
      </c>
      <c r="B23" s="282" t="s">
        <v>67</v>
      </c>
      <c r="C23" s="282">
        <v>30</v>
      </c>
      <c r="D23" s="282">
        <v>30</v>
      </c>
      <c r="E23" s="86">
        <f>D23-C23</f>
        <v>0</v>
      </c>
      <c r="F23" s="86">
        <f>D23/C23*100</f>
        <v>100</v>
      </c>
      <c r="G23" s="255" t="s">
        <v>78</v>
      </c>
    </row>
    <row r="24" spans="1:7">
      <c r="A24" s="591" t="s">
        <v>427</v>
      </c>
      <c r="B24" s="282" t="s">
        <v>67</v>
      </c>
      <c r="C24" s="282">
        <v>30</v>
      </c>
      <c r="D24" s="282">
        <v>30</v>
      </c>
      <c r="E24" s="86">
        <f>D24-C24</f>
        <v>0</v>
      </c>
      <c r="F24" s="86">
        <f>D24/C24*100</f>
        <v>100</v>
      </c>
      <c r="G24" s="255" t="s">
        <v>78</v>
      </c>
    </row>
    <row r="25" spans="1:7" ht="25.5" customHeight="1">
      <c r="A25" s="764" t="s">
        <v>8</v>
      </c>
      <c r="B25" s="733" t="s">
        <v>1</v>
      </c>
      <c r="C25" s="733" t="s">
        <v>69</v>
      </c>
      <c r="D25" s="733" t="s">
        <v>70</v>
      </c>
      <c r="E25" s="733" t="s">
        <v>71</v>
      </c>
      <c r="F25" s="733" t="s">
        <v>72</v>
      </c>
      <c r="G25" s="733" t="s">
        <v>73</v>
      </c>
    </row>
    <row r="26" spans="1:7" ht="25.5" customHeight="1">
      <c r="A26" s="765"/>
      <c r="B26" s="734"/>
      <c r="C26" s="734"/>
      <c r="D26" s="734"/>
      <c r="E26" s="734"/>
      <c r="F26" s="734"/>
      <c r="G26" s="734"/>
    </row>
    <row r="27" spans="1:7" ht="25.5">
      <c r="A27" s="44" t="s">
        <v>336</v>
      </c>
      <c r="B27" s="282" t="s">
        <v>3</v>
      </c>
      <c r="C27" s="577">
        <v>257367</v>
      </c>
      <c r="D27" s="577">
        <v>257366.91500000001</v>
      </c>
      <c r="E27" s="86">
        <f>D27-C27</f>
        <v>-8.4999999991850927E-2</v>
      </c>
      <c r="F27" s="121">
        <f>D27/C27*100</f>
        <v>99.999966973232773</v>
      </c>
      <c r="G27" s="255" t="s">
        <v>78</v>
      </c>
    </row>
    <row r="28" spans="1:7">
      <c r="A28" s="591" t="s">
        <v>427</v>
      </c>
      <c r="B28" s="282" t="s">
        <v>3</v>
      </c>
      <c r="C28" s="318">
        <v>5663</v>
      </c>
      <c r="D28" s="318">
        <v>5662.5839999999998</v>
      </c>
      <c r="E28" s="86">
        <f>D28-C28</f>
        <v>-0.41600000000016735</v>
      </c>
      <c r="F28" s="86">
        <f>D28/C28*100</f>
        <v>99.992654070280764</v>
      </c>
      <c r="G28" s="255" t="s">
        <v>78</v>
      </c>
    </row>
    <row r="29" spans="1:7" ht="16.5" customHeight="1">
      <c r="A29" s="50" t="s">
        <v>9</v>
      </c>
      <c r="B29" s="300" t="s">
        <v>3</v>
      </c>
      <c r="C29" s="87">
        <f>C27+C28</f>
        <v>263030</v>
      </c>
      <c r="D29" s="87">
        <f>D27+D28</f>
        <v>263029.49900000001</v>
      </c>
      <c r="E29" s="87">
        <f>E27+E28</f>
        <v>-0.50099999999201827</v>
      </c>
      <c r="F29" s="121">
        <f>D29/C29*100</f>
        <v>99.999809527430344</v>
      </c>
      <c r="G29" s="20" t="s">
        <v>78</v>
      </c>
    </row>
    <row r="30" spans="1:7">
      <c r="A30" s="469"/>
      <c r="B30" s="573"/>
      <c r="C30" s="198"/>
      <c r="D30" s="198"/>
      <c r="E30" s="198"/>
      <c r="F30" s="435"/>
      <c r="G30" s="21"/>
    </row>
    <row r="31" spans="1:7" s="64" customFormat="1" ht="26.25" customHeight="1">
      <c r="A31" s="782" t="s">
        <v>178</v>
      </c>
      <c r="B31" s="782"/>
      <c r="C31" s="782"/>
      <c r="D31" s="782"/>
      <c r="E31" s="782"/>
      <c r="F31" s="782"/>
      <c r="G31" s="782"/>
    </row>
    <row r="32" spans="1:7">
      <c r="A32" s="45" t="s">
        <v>10</v>
      </c>
      <c r="B32" s="307"/>
      <c r="C32" s="47"/>
      <c r="D32" s="23"/>
      <c r="E32" s="307"/>
      <c r="F32" s="307"/>
      <c r="G32" s="307"/>
    </row>
    <row r="33" spans="1:7" ht="13.15" customHeight="1">
      <c r="A33" s="738" t="s">
        <v>22</v>
      </c>
      <c r="B33" s="738"/>
      <c r="C33" s="738"/>
      <c r="D33" s="738"/>
      <c r="E33" s="738"/>
      <c r="F33" s="738"/>
      <c r="G33" s="738"/>
    </row>
    <row r="34" spans="1:7">
      <c r="A34" s="48" t="s">
        <v>179</v>
      </c>
      <c r="B34" s="307"/>
      <c r="C34" s="47"/>
      <c r="D34" s="23"/>
      <c r="E34" s="307"/>
      <c r="F34" s="307"/>
      <c r="G34" s="307"/>
    </row>
    <row r="35" spans="1:7" ht="13.15" customHeight="1">
      <c r="A35" s="741" t="s">
        <v>180</v>
      </c>
      <c r="B35" s="741"/>
      <c r="C35" s="741"/>
      <c r="D35" s="741"/>
      <c r="E35" s="741"/>
      <c r="F35" s="741"/>
      <c r="G35" s="741"/>
    </row>
    <row r="36" spans="1:7" ht="48.75" customHeight="1">
      <c r="A36" s="299" t="s">
        <v>2</v>
      </c>
      <c r="B36" s="300" t="s">
        <v>1</v>
      </c>
      <c r="C36" s="299" t="s">
        <v>69</v>
      </c>
      <c r="D36" s="299" t="s">
        <v>70</v>
      </c>
      <c r="E36" s="299" t="s">
        <v>71</v>
      </c>
      <c r="F36" s="299" t="s">
        <v>72</v>
      </c>
      <c r="G36" s="299" t="s">
        <v>73</v>
      </c>
    </row>
    <row r="37" spans="1:7" ht="25.5">
      <c r="A37" s="92" t="s">
        <v>428</v>
      </c>
      <c r="B37" s="310" t="s">
        <v>11</v>
      </c>
      <c r="C37" s="22">
        <v>46</v>
      </c>
      <c r="D37" s="22">
        <v>46</v>
      </c>
      <c r="E37" s="181">
        <f>D37-C37</f>
        <v>0</v>
      </c>
      <c r="F37" s="38">
        <f t="shared" ref="F37:F39" si="0">SUM(D37/C37*100)</f>
        <v>100</v>
      </c>
      <c r="G37" s="255" t="s">
        <v>78</v>
      </c>
    </row>
    <row r="38" spans="1:7" ht="11.25" customHeight="1">
      <c r="A38" s="92" t="s">
        <v>429</v>
      </c>
      <c r="B38" s="580" t="s">
        <v>11</v>
      </c>
      <c r="C38" s="562">
        <v>520</v>
      </c>
      <c r="D38" s="562">
        <v>520</v>
      </c>
      <c r="E38" s="181">
        <f t="shared" ref="E38:E39" si="1">D38-C38</f>
        <v>0</v>
      </c>
      <c r="F38" s="38">
        <f t="shared" si="0"/>
        <v>100</v>
      </c>
      <c r="G38" s="255" t="s">
        <v>78</v>
      </c>
    </row>
    <row r="39" spans="1:7" ht="11.25" customHeight="1">
      <c r="A39" s="92" t="s">
        <v>430</v>
      </c>
      <c r="B39" s="580" t="s">
        <v>11</v>
      </c>
      <c r="C39" s="562">
        <v>3961</v>
      </c>
      <c r="D39" s="562">
        <v>3961</v>
      </c>
      <c r="E39" s="181">
        <f t="shared" si="1"/>
        <v>0</v>
      </c>
      <c r="F39" s="38">
        <f t="shared" si="0"/>
        <v>100</v>
      </c>
      <c r="G39" s="255" t="s">
        <v>78</v>
      </c>
    </row>
    <row r="40" spans="1:7" ht="25.5" customHeight="1">
      <c r="A40" s="764" t="s">
        <v>8</v>
      </c>
      <c r="B40" s="733" t="s">
        <v>1</v>
      </c>
      <c r="C40" s="733" t="s">
        <v>69</v>
      </c>
      <c r="D40" s="733" t="s">
        <v>70</v>
      </c>
      <c r="E40" s="733" t="s">
        <v>71</v>
      </c>
      <c r="F40" s="733" t="s">
        <v>72</v>
      </c>
      <c r="G40" s="733" t="s">
        <v>73</v>
      </c>
    </row>
    <row r="41" spans="1:7" ht="24.75" customHeight="1">
      <c r="A41" s="765"/>
      <c r="B41" s="734"/>
      <c r="C41" s="734"/>
      <c r="D41" s="734"/>
      <c r="E41" s="734"/>
      <c r="F41" s="734"/>
      <c r="G41" s="734"/>
    </row>
    <row r="42" spans="1:7" ht="14.25" customHeight="1">
      <c r="A42" s="92" t="s">
        <v>428</v>
      </c>
      <c r="B42" s="62" t="s">
        <v>3</v>
      </c>
      <c r="C42" s="563">
        <v>4742</v>
      </c>
      <c r="D42" s="563">
        <v>4742</v>
      </c>
      <c r="E42" s="181">
        <f t="shared" ref="E42:E43" si="2">D42-C42</f>
        <v>0</v>
      </c>
      <c r="F42" s="38">
        <f t="shared" ref="F42:F44" si="3">SUM(D42/C42*100)</f>
        <v>100</v>
      </c>
      <c r="G42" s="595" t="s">
        <v>181</v>
      </c>
    </row>
    <row r="43" spans="1:7" ht="15" customHeight="1">
      <c r="A43" s="92" t="s">
        <v>429</v>
      </c>
      <c r="B43" s="62" t="s">
        <v>3</v>
      </c>
      <c r="C43" s="563">
        <v>60840</v>
      </c>
      <c r="D43" s="563">
        <v>60840</v>
      </c>
      <c r="E43" s="181">
        <f t="shared" si="2"/>
        <v>0</v>
      </c>
      <c r="F43" s="38">
        <f t="shared" si="3"/>
        <v>100</v>
      </c>
      <c r="G43" s="595" t="s">
        <v>181</v>
      </c>
    </row>
    <row r="44" spans="1:7" ht="17.25" customHeight="1">
      <c r="A44" s="92" t="s">
        <v>430</v>
      </c>
      <c r="B44" s="62" t="s">
        <v>3</v>
      </c>
      <c r="C44" s="577">
        <v>398068</v>
      </c>
      <c r="D44" s="577">
        <v>398067.56900000002</v>
      </c>
      <c r="E44" s="181">
        <f t="shared" ref="E44" si="4">D44-C44</f>
        <v>-0.43099999998230487</v>
      </c>
      <c r="F44" s="38">
        <f t="shared" si="3"/>
        <v>99.999891727041614</v>
      </c>
      <c r="G44" s="595" t="s">
        <v>181</v>
      </c>
    </row>
    <row r="45" spans="1:7" ht="38.25" customHeight="1">
      <c r="A45" s="50" t="s">
        <v>9</v>
      </c>
      <c r="B45" s="300" t="s">
        <v>3</v>
      </c>
      <c r="C45" s="87">
        <f>C44+C42+C43</f>
        <v>463650</v>
      </c>
      <c r="D45" s="87">
        <f>D44+D42+D43</f>
        <v>463649.56900000002</v>
      </c>
      <c r="E45" s="87">
        <f>E44</f>
        <v>-0.43099999998230487</v>
      </c>
      <c r="F45" s="119">
        <f>D45/C45%</f>
        <v>99.999907041949754</v>
      </c>
      <c r="G45" s="20" t="s">
        <v>149</v>
      </c>
    </row>
    <row r="46" spans="1:7">
      <c r="A46" s="469"/>
      <c r="B46" s="573"/>
      <c r="C46" s="198"/>
      <c r="D46" s="198"/>
      <c r="E46" s="198"/>
      <c r="F46" s="589"/>
      <c r="G46" s="21"/>
    </row>
    <row r="47" spans="1:7" ht="28.15" customHeight="1">
      <c r="A47" s="782" t="s">
        <v>182</v>
      </c>
      <c r="B47" s="782"/>
      <c r="C47" s="782"/>
      <c r="D47" s="782"/>
      <c r="E47" s="782"/>
      <c r="F47" s="782"/>
      <c r="G47" s="782"/>
    </row>
    <row r="48" spans="1:7">
      <c r="A48" s="45" t="s">
        <v>10</v>
      </c>
      <c r="B48" s="307"/>
      <c r="C48" s="47"/>
      <c r="D48" s="23"/>
      <c r="E48" s="307"/>
      <c r="F48" s="307"/>
      <c r="G48" s="307"/>
    </row>
    <row r="49" spans="1:7" ht="13.15" customHeight="1">
      <c r="A49" s="738" t="s">
        <v>22</v>
      </c>
      <c r="B49" s="738"/>
      <c r="C49" s="738"/>
      <c r="D49" s="738"/>
      <c r="E49" s="738"/>
      <c r="F49" s="738"/>
      <c r="G49" s="738"/>
    </row>
    <row r="50" spans="1:7">
      <c r="A50" s="48" t="s">
        <v>179</v>
      </c>
      <c r="B50" s="307"/>
      <c r="C50" s="47"/>
      <c r="D50" s="23"/>
      <c r="E50" s="307"/>
      <c r="F50" s="307"/>
      <c r="G50" s="307"/>
    </row>
    <row r="51" spans="1:7" ht="13.15" customHeight="1">
      <c r="A51" s="743" t="s">
        <v>183</v>
      </c>
      <c r="B51" s="743"/>
      <c r="C51" s="743"/>
      <c r="D51" s="743"/>
      <c r="E51" s="743"/>
      <c r="F51" s="743"/>
      <c r="G51" s="743"/>
    </row>
    <row r="52" spans="1:7" ht="25.5" customHeight="1">
      <c r="A52" s="733" t="s">
        <v>2</v>
      </c>
      <c r="B52" s="733" t="s">
        <v>1</v>
      </c>
      <c r="C52" s="733" t="s">
        <v>69</v>
      </c>
      <c r="D52" s="733" t="s">
        <v>70</v>
      </c>
      <c r="E52" s="733" t="s">
        <v>71</v>
      </c>
      <c r="F52" s="733" t="s">
        <v>72</v>
      </c>
      <c r="G52" s="733" t="s">
        <v>73</v>
      </c>
    </row>
    <row r="53" spans="1:7" ht="9.75" customHeight="1">
      <c r="A53" s="734"/>
      <c r="B53" s="734"/>
      <c r="C53" s="734"/>
      <c r="D53" s="734"/>
      <c r="E53" s="734"/>
      <c r="F53" s="734"/>
      <c r="G53" s="734"/>
    </row>
    <row r="54" spans="1:7" ht="38.25">
      <c r="A54" s="321" t="s">
        <v>337</v>
      </c>
      <c r="B54" s="580" t="s">
        <v>11</v>
      </c>
      <c r="C54" s="318">
        <v>1192</v>
      </c>
      <c r="D54" s="22">
        <v>1068</v>
      </c>
      <c r="E54" s="181">
        <f>D54-C54</f>
        <v>-124</v>
      </c>
      <c r="F54" s="38">
        <f>SUM(D54/C54*100)</f>
        <v>89.597315436241615</v>
      </c>
      <c r="G54" s="188" t="s">
        <v>262</v>
      </c>
    </row>
    <row r="55" spans="1:7" ht="13.5" customHeight="1">
      <c r="A55" s="73" t="s">
        <v>338</v>
      </c>
      <c r="B55" s="580" t="s">
        <v>11</v>
      </c>
      <c r="C55" s="576">
        <v>535</v>
      </c>
      <c r="D55" s="562">
        <v>535</v>
      </c>
      <c r="E55" s="181">
        <f t="shared" ref="E55:E57" si="5">D55-C55</f>
        <v>0</v>
      </c>
      <c r="F55" s="38">
        <f t="shared" ref="F55:F57" si="6">SUM(D55/C55*100)</f>
        <v>100</v>
      </c>
      <c r="G55" s="255" t="s">
        <v>78</v>
      </c>
    </row>
    <row r="56" spans="1:7" ht="25.5">
      <c r="A56" s="600" t="s">
        <v>339</v>
      </c>
      <c r="B56" s="580" t="s">
        <v>11</v>
      </c>
      <c r="C56" s="576">
        <v>1090</v>
      </c>
      <c r="D56" s="562">
        <v>1090</v>
      </c>
      <c r="E56" s="181">
        <f t="shared" si="5"/>
        <v>0</v>
      </c>
      <c r="F56" s="38">
        <f t="shared" si="6"/>
        <v>100</v>
      </c>
      <c r="G56" s="255" t="s">
        <v>78</v>
      </c>
    </row>
    <row r="57" spans="1:7" ht="25.5">
      <c r="A57" s="73" t="s">
        <v>340</v>
      </c>
      <c r="B57" s="580" t="s">
        <v>11</v>
      </c>
      <c r="C57" s="576">
        <v>36</v>
      </c>
      <c r="D57" s="562">
        <v>36</v>
      </c>
      <c r="E57" s="181">
        <f t="shared" si="5"/>
        <v>0</v>
      </c>
      <c r="F57" s="38">
        <f t="shared" si="6"/>
        <v>100</v>
      </c>
      <c r="G57" s="255" t="s">
        <v>78</v>
      </c>
    </row>
    <row r="58" spans="1:7" ht="25.5">
      <c r="A58" s="590" t="s">
        <v>343</v>
      </c>
      <c r="B58" s="583" t="s">
        <v>11</v>
      </c>
      <c r="C58" s="597">
        <v>410</v>
      </c>
      <c r="D58" s="91">
        <v>410</v>
      </c>
      <c r="E58" s="596">
        <f>D58-C58</f>
        <v>0</v>
      </c>
      <c r="F58" s="598">
        <f>SUM(D58/C58*100)</f>
        <v>100</v>
      </c>
      <c r="G58" s="599" t="s">
        <v>78</v>
      </c>
    </row>
    <row r="59" spans="1:7" ht="25.5" customHeight="1">
      <c r="A59" s="764" t="s">
        <v>8</v>
      </c>
      <c r="B59" s="733" t="s">
        <v>1</v>
      </c>
      <c r="C59" s="733" t="s">
        <v>69</v>
      </c>
      <c r="D59" s="733" t="s">
        <v>70</v>
      </c>
      <c r="E59" s="733" t="s">
        <v>71</v>
      </c>
      <c r="F59" s="733" t="s">
        <v>72</v>
      </c>
      <c r="G59" s="733" t="s">
        <v>73</v>
      </c>
    </row>
    <row r="60" spans="1:7">
      <c r="A60" s="765"/>
      <c r="B60" s="734"/>
      <c r="C60" s="734"/>
      <c r="D60" s="734"/>
      <c r="E60" s="734"/>
      <c r="F60" s="734"/>
      <c r="G60" s="734"/>
    </row>
    <row r="61" spans="1:7" ht="36.6" customHeight="1">
      <c r="A61" s="321" t="s">
        <v>337</v>
      </c>
      <c r="B61" s="62" t="s">
        <v>3</v>
      </c>
      <c r="C61" s="577">
        <v>52903</v>
      </c>
      <c r="D61" s="327">
        <v>52902.44</v>
      </c>
      <c r="E61" s="181">
        <f>D61-C61</f>
        <v>-0.55999999999767169</v>
      </c>
      <c r="F61" s="78">
        <f>SUM(D61/C61*100)</f>
        <v>99.998941458896468</v>
      </c>
      <c r="G61" s="255" t="s">
        <v>78</v>
      </c>
    </row>
    <row r="62" spans="1:7" ht="12" customHeight="1">
      <c r="A62" s="73" t="s">
        <v>338</v>
      </c>
      <c r="B62" s="62" t="s">
        <v>3</v>
      </c>
      <c r="C62" s="577">
        <v>148499</v>
      </c>
      <c r="D62" s="327">
        <v>148498.774</v>
      </c>
      <c r="E62" s="181">
        <f t="shared" ref="E62:E64" si="7">D62-C62</f>
        <v>-0.22599999999511056</v>
      </c>
      <c r="F62" s="78">
        <f t="shared" ref="F62:F64" si="8">SUM(D62/C62*100)</f>
        <v>99.999847810422978</v>
      </c>
      <c r="G62" s="255" t="s">
        <v>78</v>
      </c>
    </row>
    <row r="63" spans="1:7" ht="25.5">
      <c r="A63" s="600" t="s">
        <v>339</v>
      </c>
      <c r="B63" s="62" t="s">
        <v>3</v>
      </c>
      <c r="C63" s="577">
        <v>17791</v>
      </c>
      <c r="D63" s="327">
        <v>17791</v>
      </c>
      <c r="E63" s="181">
        <f t="shared" si="7"/>
        <v>0</v>
      </c>
      <c r="F63" s="78">
        <f t="shared" si="8"/>
        <v>100</v>
      </c>
      <c r="G63" s="255" t="s">
        <v>78</v>
      </c>
    </row>
    <row r="64" spans="1:7" ht="25.5">
      <c r="A64" s="73" t="s">
        <v>340</v>
      </c>
      <c r="B64" s="62" t="s">
        <v>3</v>
      </c>
      <c r="C64" s="577">
        <v>859</v>
      </c>
      <c r="D64" s="327">
        <v>859</v>
      </c>
      <c r="E64" s="181">
        <f t="shared" si="7"/>
        <v>0</v>
      </c>
      <c r="F64" s="78">
        <f t="shared" si="8"/>
        <v>100</v>
      </c>
      <c r="G64" s="255" t="s">
        <v>78</v>
      </c>
    </row>
    <row r="65" spans="1:7" ht="25.5">
      <c r="A65" s="601" t="s">
        <v>343</v>
      </c>
      <c r="B65" s="62" t="s">
        <v>3</v>
      </c>
      <c r="C65" s="327">
        <v>2583</v>
      </c>
      <c r="D65" s="327">
        <v>2583</v>
      </c>
      <c r="E65" s="328">
        <f>D65-C65</f>
        <v>0</v>
      </c>
      <c r="F65" s="38">
        <f>D65/C65*100</f>
        <v>100</v>
      </c>
      <c r="G65" s="593" t="s">
        <v>78</v>
      </c>
    </row>
    <row r="66" spans="1:7" ht="40.9" customHeight="1">
      <c r="A66" s="492" t="s">
        <v>9</v>
      </c>
      <c r="B66" s="492" t="s">
        <v>3</v>
      </c>
      <c r="C66" s="20">
        <f>SUM(C61:C65)</f>
        <v>222635</v>
      </c>
      <c r="D66" s="87">
        <f>SUM(D61:D65)</f>
        <v>222634.21400000001</v>
      </c>
      <c r="E66" s="87">
        <f>C66-D66</f>
        <v>0.78599999999278225</v>
      </c>
      <c r="F66" s="20">
        <f>F61</f>
        <v>99.998941458896468</v>
      </c>
      <c r="G66" s="20" t="s">
        <v>261</v>
      </c>
    </row>
    <row r="67" spans="1:7">
      <c r="A67" s="573"/>
      <c r="B67" s="573"/>
      <c r="C67" s="21"/>
      <c r="D67" s="21"/>
      <c r="E67" s="21"/>
      <c r="F67" s="21"/>
      <c r="G67" s="21"/>
    </row>
    <row r="68" spans="1:7" ht="13.15" customHeight="1">
      <c r="A68" s="738" t="s">
        <v>66</v>
      </c>
      <c r="B68" s="738"/>
      <c r="C68" s="738"/>
      <c r="D68" s="738"/>
      <c r="E68" s="738"/>
      <c r="F68" s="738"/>
      <c r="G68" s="738"/>
    </row>
    <row r="69" spans="1:7">
      <c r="A69" s="45" t="s">
        <v>10</v>
      </c>
      <c r="B69" s="307"/>
      <c r="C69" s="47"/>
      <c r="D69" s="23"/>
      <c r="E69" s="307"/>
      <c r="F69" s="307"/>
      <c r="G69" s="307"/>
    </row>
    <row r="70" spans="1:7" ht="13.15" customHeight="1">
      <c r="A70" s="738" t="s">
        <v>22</v>
      </c>
      <c r="B70" s="738"/>
      <c r="C70" s="738"/>
      <c r="D70" s="738"/>
      <c r="E70" s="738"/>
      <c r="F70" s="738"/>
      <c r="G70" s="738"/>
    </row>
    <row r="71" spans="1:7">
      <c r="A71" s="48" t="s">
        <v>7</v>
      </c>
      <c r="B71" s="307"/>
      <c r="C71" s="47"/>
      <c r="D71" s="23"/>
      <c r="E71" s="307"/>
      <c r="F71" s="307"/>
      <c r="G71" s="307"/>
    </row>
    <row r="72" spans="1:7" ht="13.15" customHeight="1">
      <c r="A72" s="780" t="s">
        <v>184</v>
      </c>
      <c r="B72" s="780"/>
      <c r="C72" s="780"/>
      <c r="D72" s="780"/>
      <c r="E72" s="780"/>
      <c r="F72" s="780"/>
      <c r="G72" s="780"/>
    </row>
    <row r="73" spans="1:7" ht="48.75" customHeight="1">
      <c r="A73" s="491" t="s">
        <v>2</v>
      </c>
      <c r="B73" s="339" t="s">
        <v>1</v>
      </c>
      <c r="C73" s="491" t="s">
        <v>69</v>
      </c>
      <c r="D73" s="491" t="s">
        <v>70</v>
      </c>
      <c r="E73" s="491" t="s">
        <v>71</v>
      </c>
      <c r="F73" s="491" t="s">
        <v>72</v>
      </c>
      <c r="G73" s="491" t="s">
        <v>73</v>
      </c>
    </row>
    <row r="74" spans="1:7" ht="28.9" customHeight="1">
      <c r="A74" s="92" t="s">
        <v>341</v>
      </c>
      <c r="B74" s="310" t="s">
        <v>11</v>
      </c>
      <c r="C74" s="282">
        <v>800</v>
      </c>
      <c r="D74" s="580">
        <v>794</v>
      </c>
      <c r="E74" s="312">
        <f>D74-C74</f>
        <v>-6</v>
      </c>
      <c r="F74" s="193">
        <f>D74/C74*100</f>
        <v>99.25</v>
      </c>
      <c r="G74" s="188" t="s">
        <v>262</v>
      </c>
    </row>
    <row r="75" spans="1:7" ht="25.5" customHeight="1">
      <c r="A75" s="733" t="s">
        <v>8</v>
      </c>
      <c r="B75" s="733" t="s">
        <v>1</v>
      </c>
      <c r="C75" s="733" t="s">
        <v>69</v>
      </c>
      <c r="D75" s="733" t="s">
        <v>70</v>
      </c>
      <c r="E75" s="733" t="s">
        <v>71</v>
      </c>
      <c r="F75" s="733" t="s">
        <v>72</v>
      </c>
      <c r="G75" s="733" t="s">
        <v>263</v>
      </c>
    </row>
    <row r="76" spans="1:7" ht="26.25" customHeight="1">
      <c r="A76" s="734"/>
      <c r="B76" s="734"/>
      <c r="C76" s="734"/>
      <c r="D76" s="734"/>
      <c r="E76" s="734"/>
      <c r="F76" s="734"/>
      <c r="G76" s="734"/>
    </row>
    <row r="77" spans="1:7" ht="29.25" customHeight="1">
      <c r="A77" s="92" t="s">
        <v>341</v>
      </c>
      <c r="B77" s="303" t="s">
        <v>3</v>
      </c>
      <c r="C77" s="33">
        <v>63155</v>
      </c>
      <c r="D77" s="86">
        <v>63155</v>
      </c>
      <c r="E77" s="86">
        <f>D77-C77</f>
        <v>0</v>
      </c>
      <c r="F77" s="38">
        <f>D77/C77*100</f>
        <v>100</v>
      </c>
      <c r="G77" s="593" t="s">
        <v>78</v>
      </c>
    </row>
    <row r="78" spans="1:7" ht="16.5" customHeight="1">
      <c r="A78" s="50" t="s">
        <v>9</v>
      </c>
      <c r="B78" s="300" t="s">
        <v>3</v>
      </c>
      <c r="C78" s="87">
        <f>C77</f>
        <v>63155</v>
      </c>
      <c r="D78" s="87">
        <f t="shared" ref="D78:F78" si="9">D77</f>
        <v>63155</v>
      </c>
      <c r="E78" s="87">
        <f t="shared" si="9"/>
        <v>0</v>
      </c>
      <c r="F78" s="87">
        <f t="shared" si="9"/>
        <v>100</v>
      </c>
      <c r="G78" s="420" t="s">
        <v>108</v>
      </c>
    </row>
    <row r="79" spans="1:7">
      <c r="A79" s="469"/>
      <c r="B79" s="573"/>
      <c r="C79" s="198"/>
      <c r="D79" s="198"/>
      <c r="E79" s="198"/>
      <c r="F79" s="198"/>
      <c r="G79" s="592"/>
    </row>
    <row r="80" spans="1:7" ht="26.45" customHeight="1">
      <c r="A80" s="738" t="s">
        <v>157</v>
      </c>
      <c r="B80" s="738"/>
      <c r="C80" s="738"/>
      <c r="D80" s="738"/>
      <c r="E80" s="738"/>
      <c r="F80" s="738"/>
      <c r="G80" s="738"/>
    </row>
    <row r="81" spans="1:8">
      <c r="A81" s="45" t="s">
        <v>10</v>
      </c>
      <c r="B81" s="307"/>
      <c r="C81" s="47"/>
      <c r="D81" s="23"/>
      <c r="E81" s="307"/>
      <c r="F81" s="307"/>
      <c r="G81" s="307"/>
    </row>
    <row r="82" spans="1:8" ht="13.15" customHeight="1">
      <c r="A82" s="738" t="s">
        <v>22</v>
      </c>
      <c r="B82" s="738"/>
      <c r="C82" s="738"/>
      <c r="D82" s="738"/>
      <c r="E82" s="738"/>
      <c r="F82" s="738"/>
      <c r="G82" s="738"/>
    </row>
    <row r="83" spans="1:8">
      <c r="A83" s="48" t="s">
        <v>7</v>
      </c>
      <c r="B83" s="307"/>
      <c r="C83" s="47"/>
      <c r="D83" s="23"/>
      <c r="E83" s="307"/>
      <c r="F83" s="307"/>
      <c r="G83" s="307"/>
    </row>
    <row r="84" spans="1:8" ht="13.5" customHeight="1">
      <c r="A84" s="768" t="s">
        <v>185</v>
      </c>
      <c r="B84" s="768"/>
      <c r="C84" s="768"/>
      <c r="D84" s="768"/>
      <c r="E84" s="768"/>
      <c r="F84" s="768"/>
      <c r="G84" s="768"/>
    </row>
    <row r="85" spans="1:8" ht="48" customHeight="1">
      <c r="A85" s="299" t="s">
        <v>2</v>
      </c>
      <c r="B85" s="300" t="s">
        <v>1</v>
      </c>
      <c r="C85" s="299" t="s">
        <v>69</v>
      </c>
      <c r="D85" s="299" t="s">
        <v>70</v>
      </c>
      <c r="E85" s="299" t="s">
        <v>71</v>
      </c>
      <c r="F85" s="299" t="s">
        <v>72</v>
      </c>
      <c r="G85" s="299" t="s">
        <v>73</v>
      </c>
    </row>
    <row r="86" spans="1:8" ht="38.25">
      <c r="A86" s="92" t="s">
        <v>342</v>
      </c>
      <c r="B86" s="310" t="s">
        <v>11</v>
      </c>
      <c r="C86" s="282">
        <v>600</v>
      </c>
      <c r="D86" s="310">
        <v>600</v>
      </c>
      <c r="E86" s="181">
        <f>D86-C86</f>
        <v>0</v>
      </c>
      <c r="F86" s="194">
        <f>SUM(D86/C86*100)</f>
        <v>100</v>
      </c>
      <c r="G86" s="593" t="s">
        <v>78</v>
      </c>
      <c r="H86" s="22"/>
    </row>
    <row r="87" spans="1:8" ht="25.5" customHeight="1">
      <c r="A87" s="764" t="s">
        <v>8</v>
      </c>
      <c r="B87" s="733" t="s">
        <v>1</v>
      </c>
      <c r="C87" s="733" t="s">
        <v>69</v>
      </c>
      <c r="D87" s="733" t="s">
        <v>70</v>
      </c>
      <c r="E87" s="733" t="s">
        <v>71</v>
      </c>
      <c r="F87" s="733" t="s">
        <v>72</v>
      </c>
      <c r="G87" s="733" t="s">
        <v>73</v>
      </c>
    </row>
    <row r="88" spans="1:8" ht="27" customHeight="1">
      <c r="A88" s="765"/>
      <c r="B88" s="734"/>
      <c r="C88" s="734"/>
      <c r="D88" s="734"/>
      <c r="E88" s="734"/>
      <c r="F88" s="734"/>
      <c r="G88" s="734"/>
    </row>
    <row r="89" spans="1:8" ht="27" customHeight="1">
      <c r="A89" s="92" t="s">
        <v>342</v>
      </c>
      <c r="B89" s="62" t="s">
        <v>3</v>
      </c>
      <c r="C89" s="563">
        <v>291920</v>
      </c>
      <c r="D89" s="563">
        <v>291920</v>
      </c>
      <c r="E89" s="328">
        <f>D89-C89</f>
        <v>0</v>
      </c>
      <c r="F89" s="38">
        <f>D89/C89*100</f>
        <v>100</v>
      </c>
      <c r="G89" s="593" t="s">
        <v>78</v>
      </c>
    </row>
    <row r="90" spans="1:8" ht="25.5">
      <c r="A90" s="50" t="s">
        <v>9</v>
      </c>
      <c r="B90" s="300" t="s">
        <v>3</v>
      </c>
      <c r="C90" s="87">
        <f>C89</f>
        <v>291920</v>
      </c>
      <c r="D90" s="87">
        <f>D89</f>
        <v>291920</v>
      </c>
      <c r="E90" s="87">
        <f>E65+E89</f>
        <v>0</v>
      </c>
      <c r="F90" s="38">
        <f>D90/C90*100</f>
        <v>100</v>
      </c>
      <c r="G90" s="20" t="s">
        <v>78</v>
      </c>
    </row>
    <row r="91" spans="1:8">
      <c r="A91" s="469"/>
      <c r="B91" s="706"/>
      <c r="C91" s="198"/>
      <c r="D91" s="198"/>
      <c r="E91" s="198"/>
      <c r="F91" s="156"/>
      <c r="G91" s="21"/>
    </row>
    <row r="93" spans="1:8" ht="26.25" customHeight="1">
      <c r="A93" s="735" t="s">
        <v>410</v>
      </c>
      <c r="B93" s="735"/>
      <c r="C93" s="735"/>
      <c r="D93" s="735"/>
      <c r="E93" s="148"/>
      <c r="F93" s="148"/>
      <c r="G93" s="578" t="s">
        <v>219</v>
      </c>
    </row>
    <row r="94" spans="1:8">
      <c r="D94" s="173"/>
      <c r="E94" s="174"/>
      <c r="H94" s="456"/>
    </row>
    <row r="95" spans="1:8" s="39" customFormat="1">
      <c r="A95" s="53" t="s">
        <v>476</v>
      </c>
      <c r="B95" s="42"/>
      <c r="C95" s="42"/>
      <c r="D95" s="42"/>
      <c r="E95" s="42"/>
      <c r="F95" s="42"/>
      <c r="G95" s="578" t="s">
        <v>335</v>
      </c>
    </row>
    <row r="96" spans="1:8" s="39" customFormat="1">
      <c r="A96" s="42"/>
      <c r="B96" s="42"/>
      <c r="C96" s="42"/>
      <c r="D96" s="42"/>
      <c r="E96" s="42"/>
      <c r="F96" s="42"/>
      <c r="G96" s="42"/>
      <c r="H96" s="42"/>
    </row>
    <row r="97" spans="1:7" s="39" customFormat="1" ht="16.5" customHeight="1">
      <c r="A97" s="735" t="s">
        <v>409</v>
      </c>
      <c r="B97" s="735"/>
      <c r="C97" s="735"/>
      <c r="D97" s="735"/>
      <c r="E97" s="40"/>
      <c r="F97" s="40"/>
      <c r="G97" s="579" t="s">
        <v>295</v>
      </c>
    </row>
    <row r="98" spans="1:7">
      <c r="A98" s="39"/>
      <c r="B98" s="39"/>
      <c r="C98" s="39"/>
      <c r="D98" s="39"/>
      <c r="E98" s="39"/>
      <c r="F98" s="39"/>
      <c r="G98" s="39"/>
    </row>
    <row r="123" spans="1:7">
      <c r="A123" s="779"/>
      <c r="B123" s="779"/>
      <c r="C123" s="779"/>
      <c r="D123" s="779"/>
      <c r="E123" s="779"/>
      <c r="F123" s="779"/>
      <c r="G123" s="779"/>
    </row>
    <row r="124" spans="1:7">
      <c r="A124" s="150"/>
      <c r="B124" s="777"/>
      <c r="C124" s="777"/>
      <c r="D124" s="777"/>
      <c r="E124" s="777"/>
      <c r="F124" s="150"/>
      <c r="G124" s="150"/>
    </row>
    <row r="125" spans="1:7" ht="15">
      <c r="A125" s="151"/>
      <c r="B125" s="39"/>
      <c r="C125" s="39"/>
      <c r="D125" s="39"/>
      <c r="E125" s="39"/>
      <c r="F125" s="39"/>
      <c r="G125" s="39"/>
    </row>
    <row r="126" spans="1:7">
      <c r="A126" s="778"/>
      <c r="B126" s="778"/>
      <c r="C126" s="778"/>
      <c r="D126" s="778"/>
      <c r="E126" s="778"/>
      <c r="F126" s="778"/>
      <c r="G126" s="778"/>
    </row>
    <row r="127" spans="1:7">
      <c r="A127" s="741"/>
      <c r="B127" s="741"/>
      <c r="C127" s="741"/>
      <c r="D127" s="741"/>
      <c r="E127" s="741"/>
      <c r="F127" s="741"/>
      <c r="G127" s="741"/>
    </row>
    <row r="128" spans="1:7">
      <c r="A128" s="772"/>
      <c r="B128" s="772"/>
      <c r="C128" s="772"/>
      <c r="D128" s="772"/>
      <c r="E128" s="772"/>
      <c r="F128" s="772"/>
      <c r="G128" s="772"/>
    </row>
    <row r="129" spans="1:7">
      <c r="A129" s="773"/>
      <c r="B129" s="774"/>
      <c r="C129" s="774"/>
      <c r="D129" s="774"/>
      <c r="E129" s="774"/>
      <c r="F129" s="774"/>
      <c r="G129" s="774"/>
    </row>
    <row r="130" spans="1:7" ht="84.75" customHeight="1">
      <c r="A130" s="152"/>
      <c r="B130" s="153"/>
      <c r="C130" s="153"/>
      <c r="D130" s="153"/>
      <c r="E130" s="153"/>
      <c r="F130" s="153"/>
      <c r="G130" s="153"/>
    </row>
    <row r="131" spans="1:7">
      <c r="A131" s="152"/>
      <c r="B131" s="153"/>
      <c r="C131" s="153"/>
      <c r="D131" s="153"/>
      <c r="E131" s="153"/>
      <c r="F131" s="153"/>
      <c r="G131" s="153"/>
    </row>
    <row r="132" spans="1:7">
      <c r="A132" s="775"/>
      <c r="B132" s="775"/>
      <c r="C132" s="775"/>
      <c r="D132" s="775"/>
      <c r="E132" s="775"/>
      <c r="F132" s="775"/>
      <c r="G132" s="775"/>
    </row>
    <row r="133" spans="1:7">
      <c r="A133" s="154"/>
      <c r="B133" s="153"/>
      <c r="C133" s="153"/>
      <c r="D133" s="153"/>
      <c r="E133" s="153"/>
      <c r="F133" s="153"/>
      <c r="G133" s="153"/>
    </row>
    <row r="134" spans="1:7">
      <c r="A134" s="309"/>
      <c r="B134" s="153"/>
      <c r="C134" s="153"/>
      <c r="D134" s="153"/>
      <c r="E134" s="153"/>
      <c r="F134" s="153"/>
      <c r="G134" s="153"/>
    </row>
    <row r="135" spans="1:7">
      <c r="A135" s="152"/>
      <c r="B135" s="153"/>
      <c r="C135" s="153"/>
      <c r="D135" s="153"/>
      <c r="E135" s="153"/>
      <c r="F135" s="153"/>
      <c r="G135" s="153"/>
    </row>
    <row r="136" spans="1:7">
      <c r="A136" s="309"/>
      <c r="B136" s="153"/>
      <c r="C136" s="153"/>
      <c r="D136" s="153"/>
      <c r="E136" s="153"/>
      <c r="F136" s="153"/>
      <c r="G136" s="153"/>
    </row>
    <row r="137" spans="1:7">
      <c r="A137" s="152"/>
      <c r="B137" s="153"/>
      <c r="C137" s="153"/>
      <c r="D137" s="153"/>
      <c r="E137" s="153"/>
      <c r="F137" s="153"/>
      <c r="G137" s="153"/>
    </row>
    <row r="138" spans="1:7">
      <c r="A138" s="776"/>
      <c r="B138" s="776"/>
      <c r="C138" s="776"/>
      <c r="D138" s="776"/>
      <c r="E138" s="776"/>
      <c r="F138" s="776"/>
      <c r="G138" s="776"/>
    </row>
    <row r="139" spans="1:7">
      <c r="A139" s="776"/>
      <c r="B139" s="776"/>
      <c r="C139" s="776"/>
      <c r="D139" s="776"/>
      <c r="E139" s="776"/>
      <c r="F139" s="776"/>
      <c r="G139" s="776"/>
    </row>
    <row r="140" spans="1:7" ht="12.75" customHeight="1">
      <c r="A140" s="774"/>
      <c r="B140" s="774"/>
      <c r="C140" s="774"/>
      <c r="D140" s="774"/>
      <c r="E140" s="774"/>
      <c r="F140" s="774"/>
      <c r="G140" s="774"/>
    </row>
    <row r="141" spans="1:7" ht="81.75" customHeight="1">
      <c r="A141" s="771"/>
      <c r="B141" s="771"/>
      <c r="C141" s="771"/>
      <c r="D141" s="771"/>
      <c r="E141" s="771"/>
      <c r="F141" s="771"/>
      <c r="G141" s="771"/>
    </row>
    <row r="142" spans="1:7">
      <c r="A142" s="307"/>
      <c r="B142" s="307"/>
      <c r="C142" s="307"/>
      <c r="D142" s="307"/>
      <c r="E142" s="307"/>
      <c r="F142" s="307"/>
      <c r="G142" s="307"/>
    </row>
    <row r="143" spans="1:7">
      <c r="A143" s="738"/>
      <c r="B143" s="769"/>
      <c r="C143" s="307"/>
      <c r="D143" s="307"/>
      <c r="E143" s="769"/>
      <c r="F143" s="769"/>
      <c r="G143" s="769"/>
    </row>
    <row r="144" spans="1:7">
      <c r="A144" s="738"/>
      <c r="B144" s="769"/>
      <c r="C144" s="307"/>
      <c r="D144" s="307"/>
      <c r="E144" s="127"/>
      <c r="F144" s="127"/>
      <c r="G144" s="127"/>
    </row>
    <row r="145" spans="1:7">
      <c r="A145" s="308"/>
      <c r="B145" s="307"/>
      <c r="C145" s="125"/>
      <c r="D145" s="125"/>
      <c r="E145" s="125"/>
      <c r="F145" s="125"/>
      <c r="G145" s="125"/>
    </row>
    <row r="146" spans="1:7" ht="268.5" customHeight="1">
      <c r="A146" s="311"/>
      <c r="B146" s="306"/>
      <c r="C146" s="21"/>
      <c r="D146" s="21"/>
      <c r="E146" s="21"/>
      <c r="F146" s="21"/>
      <c r="G146" s="21"/>
    </row>
    <row r="147" spans="1:7">
      <c r="A147" s="311"/>
      <c r="B147" s="307"/>
      <c r="C147" s="47"/>
      <c r="D147" s="23"/>
      <c r="E147" s="307"/>
      <c r="F147" s="307"/>
      <c r="G147" s="307"/>
    </row>
    <row r="148" spans="1:7">
      <c r="A148" s="48"/>
      <c r="B148" s="307"/>
      <c r="C148" s="47"/>
      <c r="D148" s="23"/>
      <c r="E148" s="307"/>
      <c r="F148" s="307"/>
      <c r="G148" s="23"/>
    </row>
    <row r="149" spans="1:7">
      <c r="A149" s="45"/>
      <c r="B149" s="307"/>
      <c r="C149" s="47"/>
      <c r="D149" s="23"/>
      <c r="E149" s="307"/>
      <c r="F149" s="307"/>
      <c r="G149" s="307"/>
    </row>
    <row r="150" spans="1:7">
      <c r="A150" s="738"/>
      <c r="B150" s="738"/>
      <c r="C150" s="738"/>
      <c r="D150" s="738"/>
      <c r="E150" s="738"/>
      <c r="F150" s="738"/>
      <c r="G150" s="738"/>
    </row>
    <row r="151" spans="1:7">
      <c r="A151" s="48"/>
      <c r="B151" s="307"/>
      <c r="C151" s="47"/>
      <c r="D151" s="23"/>
      <c r="E151" s="307"/>
      <c r="F151" s="307"/>
      <c r="G151" s="307"/>
    </row>
    <row r="152" spans="1:7">
      <c r="A152" s="770"/>
      <c r="B152" s="770"/>
      <c r="C152" s="770"/>
      <c r="D152" s="770"/>
      <c r="E152" s="770"/>
      <c r="F152" s="770"/>
      <c r="G152" s="770"/>
    </row>
    <row r="153" spans="1:7">
      <c r="A153" s="49"/>
      <c r="B153" s="307"/>
      <c r="C153" s="47"/>
      <c r="D153" s="23"/>
      <c r="E153" s="307"/>
      <c r="F153" s="307"/>
      <c r="G153" s="307"/>
    </row>
    <row r="154" spans="1:7">
      <c r="A154" s="771"/>
      <c r="B154" s="769"/>
      <c r="C154" s="307"/>
      <c r="D154" s="307"/>
      <c r="E154" s="769"/>
      <c r="F154" s="769"/>
      <c r="G154" s="769"/>
    </row>
    <row r="155" spans="1:7">
      <c r="A155" s="771"/>
      <c r="B155" s="769"/>
      <c r="C155" s="307"/>
      <c r="D155" s="307"/>
      <c r="E155" s="127"/>
      <c r="F155" s="127"/>
      <c r="G155" s="127"/>
    </row>
    <row r="156" spans="1:7">
      <c r="A156" s="308"/>
      <c r="B156" s="127"/>
      <c r="C156" s="127"/>
      <c r="D156" s="127"/>
      <c r="E156" s="127"/>
      <c r="F156" s="156"/>
      <c r="G156" s="125"/>
    </row>
    <row r="157" spans="1:7">
      <c r="A157" s="308"/>
      <c r="B157" s="127"/>
      <c r="C157" s="127"/>
      <c r="D157" s="127"/>
      <c r="E157" s="127"/>
      <c r="F157" s="156"/>
      <c r="G157" s="125"/>
    </row>
    <row r="158" spans="1:7">
      <c r="A158" s="308"/>
      <c r="B158" s="127"/>
      <c r="C158" s="127"/>
      <c r="D158" s="127"/>
      <c r="E158" s="127"/>
      <c r="F158" s="156"/>
      <c r="G158" s="125"/>
    </row>
    <row r="159" spans="1:7">
      <c r="A159" s="738"/>
      <c r="B159" s="769"/>
      <c r="C159" s="307"/>
      <c r="D159" s="307"/>
      <c r="E159" s="769"/>
      <c r="F159" s="769"/>
      <c r="G159" s="769"/>
    </row>
    <row r="160" spans="1:7">
      <c r="A160" s="738"/>
      <c r="B160" s="769"/>
      <c r="C160" s="307"/>
      <c r="D160" s="307"/>
      <c r="E160" s="127"/>
      <c r="F160" s="127"/>
      <c r="G160" s="127"/>
    </row>
    <row r="161" spans="1:7">
      <c r="A161" s="311"/>
      <c r="B161" s="306"/>
      <c r="C161" s="21"/>
      <c r="D161" s="21"/>
      <c r="E161" s="21"/>
      <c r="F161" s="21"/>
      <c r="G161" s="21"/>
    </row>
    <row r="162" spans="1:7">
      <c r="A162" s="157"/>
      <c r="B162" s="157"/>
      <c r="C162" s="157"/>
      <c r="D162" s="157"/>
      <c r="E162" s="157"/>
      <c r="F162" s="157"/>
      <c r="G162" s="157"/>
    </row>
    <row r="163" spans="1:7">
      <c r="A163" s="48"/>
      <c r="B163" s="307"/>
      <c r="C163" s="47"/>
      <c r="D163" s="23"/>
      <c r="E163" s="307"/>
      <c r="F163" s="307"/>
      <c r="G163" s="307"/>
    </row>
    <row r="164" spans="1:7">
      <c r="A164" s="45"/>
      <c r="B164" s="307"/>
      <c r="C164" s="47"/>
      <c r="D164" s="23"/>
      <c r="E164" s="307"/>
      <c r="F164" s="307"/>
      <c r="G164" s="307"/>
    </row>
    <row r="165" spans="1:7">
      <c r="A165" s="738"/>
      <c r="B165" s="738"/>
      <c r="C165" s="738"/>
      <c r="D165" s="738"/>
      <c r="E165" s="738"/>
      <c r="F165" s="738"/>
      <c r="G165" s="738"/>
    </row>
    <row r="166" spans="1:7">
      <c r="A166" s="48"/>
      <c r="B166" s="307"/>
      <c r="C166" s="47"/>
      <c r="D166" s="23"/>
      <c r="E166" s="307"/>
      <c r="F166" s="307"/>
      <c r="G166" s="307"/>
    </row>
    <row r="167" spans="1:7">
      <c r="A167" s="770"/>
      <c r="B167" s="770"/>
      <c r="C167" s="770"/>
      <c r="D167" s="770"/>
      <c r="E167" s="770"/>
      <c r="F167" s="770"/>
      <c r="G167" s="770"/>
    </row>
    <row r="168" spans="1:7" ht="26.25" customHeight="1">
      <c r="A168" s="157"/>
      <c r="B168" s="157"/>
      <c r="C168" s="157"/>
      <c r="D168" s="157"/>
      <c r="E168" s="157"/>
      <c r="F168" s="157"/>
      <c r="G168" s="157"/>
    </row>
    <row r="169" spans="1:7" ht="26.25" customHeight="1">
      <c r="A169" s="771"/>
      <c r="B169" s="769"/>
      <c r="C169" s="307"/>
      <c r="D169" s="307"/>
      <c r="E169" s="769"/>
      <c r="F169" s="769"/>
      <c r="G169" s="769"/>
    </row>
    <row r="170" spans="1:7">
      <c r="A170" s="771"/>
      <c r="B170" s="769"/>
      <c r="C170" s="307"/>
      <c r="D170" s="307"/>
      <c r="E170" s="127"/>
      <c r="F170" s="127"/>
      <c r="G170" s="127"/>
    </row>
    <row r="171" spans="1:7">
      <c r="A171" s="158"/>
      <c r="B171" s="127"/>
      <c r="C171" s="127"/>
      <c r="D171" s="127"/>
      <c r="E171" s="127"/>
      <c r="F171" s="156"/>
      <c r="G171" s="125"/>
    </row>
    <row r="172" spans="1:7" ht="66.75" customHeight="1">
      <c r="A172" s="738"/>
      <c r="B172" s="769"/>
      <c r="C172" s="307"/>
      <c r="D172" s="307"/>
      <c r="E172" s="769"/>
      <c r="F172" s="769"/>
      <c r="G172" s="769"/>
    </row>
    <row r="173" spans="1:7">
      <c r="A173" s="738"/>
      <c r="B173" s="769"/>
      <c r="C173" s="307"/>
      <c r="D173" s="307"/>
      <c r="E173" s="127"/>
      <c r="F173" s="127"/>
      <c r="G173" s="127"/>
    </row>
    <row r="174" spans="1:7">
      <c r="A174" s="301"/>
      <c r="B174" s="307"/>
      <c r="C174" s="125"/>
      <c r="D174" s="125"/>
      <c r="E174" s="125"/>
      <c r="F174" s="125"/>
      <c r="G174" s="125"/>
    </row>
    <row r="175" spans="1:7">
      <c r="A175" s="311"/>
      <c r="B175" s="306"/>
      <c r="C175" s="21"/>
      <c r="D175" s="21"/>
      <c r="E175" s="21"/>
      <c r="F175" s="21"/>
      <c r="G175" s="21"/>
    </row>
    <row r="176" spans="1:7">
      <c r="A176" s="157"/>
      <c r="B176" s="157"/>
      <c r="C176" s="157"/>
      <c r="D176" s="157"/>
      <c r="E176" s="157"/>
      <c r="F176" s="157"/>
      <c r="G176" s="157"/>
    </row>
    <row r="177" spans="1:7">
      <c r="A177" s="48"/>
      <c r="B177" s="307"/>
      <c r="C177" s="47"/>
      <c r="D177" s="23"/>
      <c r="E177" s="307"/>
      <c r="F177" s="307"/>
      <c r="G177" s="307"/>
    </row>
    <row r="178" spans="1:7">
      <c r="A178" s="45"/>
      <c r="B178" s="307"/>
      <c r="C178" s="47"/>
      <c r="D178" s="23"/>
      <c r="E178" s="307"/>
      <c r="F178" s="307"/>
      <c r="G178" s="307"/>
    </row>
    <row r="179" spans="1:7">
      <c r="A179" s="738"/>
      <c r="B179" s="738"/>
      <c r="C179" s="738"/>
      <c r="D179" s="738"/>
      <c r="E179" s="738"/>
      <c r="F179" s="738"/>
      <c r="G179" s="738"/>
    </row>
    <row r="180" spans="1:7">
      <c r="A180" s="48"/>
      <c r="B180" s="307"/>
      <c r="C180" s="47"/>
      <c r="D180" s="23"/>
      <c r="E180" s="307"/>
      <c r="F180" s="307"/>
      <c r="G180" s="307"/>
    </row>
    <row r="181" spans="1:7">
      <c r="A181" s="770"/>
      <c r="B181" s="770"/>
      <c r="C181" s="770"/>
      <c r="D181" s="770"/>
      <c r="E181" s="770"/>
      <c r="F181" s="770"/>
      <c r="G181" s="770"/>
    </row>
    <row r="182" spans="1:7" ht="26.25" customHeight="1">
      <c r="A182" s="159"/>
      <c r="B182" s="159"/>
      <c r="C182" s="159"/>
      <c r="D182" s="159"/>
      <c r="E182" s="159"/>
      <c r="F182" s="159"/>
      <c r="G182" s="159"/>
    </row>
    <row r="183" spans="1:7" ht="15" customHeight="1">
      <c r="A183" s="771"/>
      <c r="B183" s="769"/>
      <c r="C183" s="307"/>
      <c r="D183" s="307"/>
      <c r="E183" s="769"/>
      <c r="F183" s="769"/>
      <c r="G183" s="769"/>
    </row>
    <row r="184" spans="1:7">
      <c r="A184" s="771"/>
      <c r="B184" s="769"/>
      <c r="C184" s="307"/>
      <c r="D184" s="307"/>
      <c r="E184" s="127"/>
      <c r="F184" s="127"/>
      <c r="G184" s="127"/>
    </row>
    <row r="185" spans="1:7">
      <c r="A185" s="308"/>
      <c r="B185" s="127"/>
      <c r="C185" s="127"/>
      <c r="D185" s="127"/>
      <c r="E185" s="127"/>
      <c r="F185" s="156"/>
      <c r="G185" s="125"/>
    </row>
    <row r="186" spans="1:7" ht="49.5" customHeight="1">
      <c r="A186" s="738"/>
      <c r="B186" s="769"/>
      <c r="C186" s="307"/>
      <c r="D186" s="307"/>
      <c r="E186" s="769"/>
      <c r="F186" s="769"/>
      <c r="G186" s="769"/>
    </row>
    <row r="187" spans="1:7">
      <c r="A187" s="738"/>
      <c r="B187" s="769"/>
      <c r="C187" s="307"/>
      <c r="D187" s="307"/>
      <c r="E187" s="127"/>
      <c r="F187" s="127"/>
      <c r="G187" s="127"/>
    </row>
    <row r="188" spans="1:7">
      <c r="A188" s="311"/>
      <c r="B188" s="306"/>
      <c r="C188" s="21"/>
      <c r="D188" s="21"/>
      <c r="E188" s="21"/>
      <c r="F188" s="21"/>
      <c r="G188" s="21"/>
    </row>
    <row r="189" spans="1:7">
      <c r="A189" s="159"/>
      <c r="B189" s="159"/>
      <c r="C189" s="159"/>
      <c r="D189" s="159"/>
      <c r="E189" s="159"/>
      <c r="F189" s="159"/>
      <c r="G189" s="159"/>
    </row>
    <row r="190" spans="1:7">
      <c r="A190" s="48"/>
      <c r="B190" s="307"/>
      <c r="C190" s="47"/>
      <c r="D190" s="23"/>
      <c r="E190" s="307"/>
      <c r="F190" s="307"/>
      <c r="G190" s="307"/>
    </row>
    <row r="191" spans="1:7">
      <c r="A191" s="45"/>
      <c r="B191" s="307"/>
      <c r="C191" s="47"/>
      <c r="D191" s="23"/>
      <c r="E191" s="307"/>
      <c r="F191" s="307"/>
      <c r="G191" s="307"/>
    </row>
    <row r="192" spans="1:7">
      <c r="A192" s="738"/>
      <c r="B192" s="738"/>
      <c r="C192" s="738"/>
      <c r="D192" s="738"/>
      <c r="E192" s="738"/>
      <c r="F192" s="738"/>
      <c r="G192" s="738"/>
    </row>
    <row r="193" spans="1:7">
      <c r="A193" s="48"/>
      <c r="B193" s="307"/>
      <c r="C193" s="47"/>
      <c r="D193" s="23"/>
      <c r="E193" s="307"/>
      <c r="F193" s="307"/>
      <c r="G193" s="307"/>
    </row>
    <row r="194" spans="1:7">
      <c r="A194" s="770"/>
      <c r="B194" s="770"/>
      <c r="C194" s="770"/>
      <c r="D194" s="770"/>
      <c r="E194" s="770"/>
      <c r="F194" s="770"/>
      <c r="G194" s="770"/>
    </row>
    <row r="195" spans="1:7">
      <c r="A195" s="771"/>
      <c r="B195" s="769"/>
      <c r="C195" s="307"/>
      <c r="D195" s="307"/>
      <c r="E195" s="769"/>
      <c r="F195" s="769"/>
      <c r="G195" s="769"/>
    </row>
    <row r="196" spans="1:7">
      <c r="A196" s="771"/>
      <c r="B196" s="769"/>
      <c r="C196" s="307"/>
      <c r="D196" s="307"/>
      <c r="E196" s="127"/>
      <c r="F196" s="127"/>
      <c r="G196" s="127"/>
    </row>
    <row r="197" spans="1:7">
      <c r="A197" s="308"/>
      <c r="B197" s="127"/>
      <c r="C197" s="127"/>
      <c r="D197" s="127"/>
      <c r="E197" s="127"/>
      <c r="F197" s="156"/>
      <c r="G197" s="125"/>
    </row>
    <row r="198" spans="1:7">
      <c r="A198" s="738"/>
      <c r="B198" s="769"/>
      <c r="C198" s="307"/>
      <c r="D198" s="307"/>
      <c r="E198" s="769"/>
      <c r="F198" s="769"/>
      <c r="G198" s="769"/>
    </row>
    <row r="199" spans="1:7">
      <c r="A199" s="738"/>
      <c r="B199" s="769"/>
      <c r="C199" s="307"/>
      <c r="D199" s="307"/>
      <c r="E199" s="127"/>
      <c r="F199" s="127"/>
      <c r="G199" s="127"/>
    </row>
    <row r="200" spans="1:7">
      <c r="A200" s="311"/>
      <c r="B200" s="306"/>
      <c r="C200" s="21"/>
      <c r="D200" s="21"/>
      <c r="E200" s="21"/>
      <c r="F200" s="21"/>
      <c r="G200" s="21"/>
    </row>
    <row r="202" spans="1:7">
      <c r="A202" s="48"/>
      <c r="B202" s="307"/>
      <c r="C202" s="47"/>
      <c r="D202" s="23"/>
      <c r="E202" s="307"/>
      <c r="F202" s="307"/>
      <c r="G202" s="307"/>
    </row>
    <row r="203" spans="1:7">
      <c r="A203" s="45"/>
      <c r="B203" s="307"/>
      <c r="C203" s="47"/>
      <c r="D203" s="23"/>
      <c r="E203" s="307"/>
      <c r="F203" s="307"/>
      <c r="G203" s="307"/>
    </row>
    <row r="204" spans="1:7">
      <c r="A204" s="738"/>
      <c r="B204" s="738"/>
      <c r="C204" s="738"/>
      <c r="D204" s="738"/>
      <c r="E204" s="738"/>
      <c r="F204" s="738"/>
      <c r="G204" s="738"/>
    </row>
    <row r="205" spans="1:7">
      <c r="A205" s="48"/>
      <c r="B205" s="307"/>
      <c r="C205" s="47"/>
      <c r="D205" s="23"/>
      <c r="E205" s="307"/>
      <c r="F205" s="307"/>
      <c r="G205" s="307"/>
    </row>
    <row r="206" spans="1:7">
      <c r="A206" s="741"/>
      <c r="B206" s="741"/>
      <c r="C206" s="741"/>
      <c r="D206" s="741"/>
      <c r="E206" s="741"/>
      <c r="F206" s="741"/>
      <c r="G206" s="741"/>
    </row>
  </sheetData>
  <mergeCells count="115">
    <mergeCell ref="A84:G84"/>
    <mergeCell ref="A1:G1"/>
    <mergeCell ref="A6:G6"/>
    <mergeCell ref="A9:G9"/>
    <mergeCell ref="D52:D53"/>
    <mergeCell ref="E52:E53"/>
    <mergeCell ref="F52:F53"/>
    <mergeCell ref="G52:G53"/>
    <mergeCell ref="A3:G3"/>
    <mergeCell ref="E40:E41"/>
    <mergeCell ref="F40:F41"/>
    <mergeCell ref="G40:G41"/>
    <mergeCell ref="C52:C53"/>
    <mergeCell ref="A10:G10"/>
    <mergeCell ref="A33:G33"/>
    <mergeCell ref="A35:G35"/>
    <mergeCell ref="A19:G19"/>
    <mergeCell ref="A49:G49"/>
    <mergeCell ref="A51:G51"/>
    <mergeCell ref="A52:A53"/>
    <mergeCell ref="B52:B53"/>
    <mergeCell ref="A21:G21"/>
    <mergeCell ref="A25:A26"/>
    <mergeCell ref="B25:B26"/>
    <mergeCell ref="C25:C26"/>
    <mergeCell ref="D25:D26"/>
    <mergeCell ref="E25:E26"/>
    <mergeCell ref="F25:F26"/>
    <mergeCell ref="G25:G26"/>
    <mergeCell ref="A2:H2"/>
    <mergeCell ref="A8:G8"/>
    <mergeCell ref="A47:G47"/>
    <mergeCell ref="A31:G31"/>
    <mergeCell ref="A40:A41"/>
    <mergeCell ref="B40:B41"/>
    <mergeCell ref="C40:C41"/>
    <mergeCell ref="D40:D41"/>
    <mergeCell ref="A5:G5"/>
    <mergeCell ref="A7:G7"/>
    <mergeCell ref="A72:G72"/>
    <mergeCell ref="A75:A76"/>
    <mergeCell ref="B75:B76"/>
    <mergeCell ref="A82:G82"/>
    <mergeCell ref="C75:C76"/>
    <mergeCell ref="D75:D76"/>
    <mergeCell ref="E75:E76"/>
    <mergeCell ref="F75:F76"/>
    <mergeCell ref="A59:A60"/>
    <mergeCell ref="B59:B60"/>
    <mergeCell ref="C59:C60"/>
    <mergeCell ref="D59:D60"/>
    <mergeCell ref="A68:G68"/>
    <mergeCell ref="A70:G70"/>
    <mergeCell ref="E59:E60"/>
    <mergeCell ref="F59:F60"/>
    <mergeCell ref="G59:G60"/>
    <mergeCell ref="A80:G80"/>
    <mergeCell ref="G75:G76"/>
    <mergeCell ref="B124:E124"/>
    <mergeCell ref="A126:G126"/>
    <mergeCell ref="C87:C88"/>
    <mergeCell ref="D87:D88"/>
    <mergeCell ref="E87:E88"/>
    <mergeCell ref="F87:F88"/>
    <mergeCell ref="G87:G88"/>
    <mergeCell ref="A93:D93"/>
    <mergeCell ref="A87:A88"/>
    <mergeCell ref="B87:B88"/>
    <mergeCell ref="A123:G123"/>
    <mergeCell ref="A97:D97"/>
    <mergeCell ref="B143:B144"/>
    <mergeCell ref="E143:G143"/>
    <mergeCell ref="A150:G150"/>
    <mergeCell ref="A127:G127"/>
    <mergeCell ref="A128:G128"/>
    <mergeCell ref="A129:G129"/>
    <mergeCell ref="A132:G132"/>
    <mergeCell ref="A138:G138"/>
    <mergeCell ref="A139:G139"/>
    <mergeCell ref="A140:G140"/>
    <mergeCell ref="A141:G141"/>
    <mergeCell ref="A143:A144"/>
    <mergeCell ref="A204:G204"/>
    <mergeCell ref="A206:G206"/>
    <mergeCell ref="A186:A187"/>
    <mergeCell ref="B186:B187"/>
    <mergeCell ref="E186:G186"/>
    <mergeCell ref="A192:G192"/>
    <mergeCell ref="A194:G194"/>
    <mergeCell ref="A181:G181"/>
    <mergeCell ref="A183:A184"/>
    <mergeCell ref="B183:B184"/>
    <mergeCell ref="A198:A199"/>
    <mergeCell ref="B198:B199"/>
    <mergeCell ref="E198:G198"/>
    <mergeCell ref="E183:G183"/>
    <mergeCell ref="A195:A196"/>
    <mergeCell ref="B195:B196"/>
    <mergeCell ref="E195:G195"/>
    <mergeCell ref="A172:A173"/>
    <mergeCell ref="B172:B173"/>
    <mergeCell ref="E172:G172"/>
    <mergeCell ref="A179:G179"/>
    <mergeCell ref="A152:G152"/>
    <mergeCell ref="A154:A155"/>
    <mergeCell ref="B154:B155"/>
    <mergeCell ref="E154:G154"/>
    <mergeCell ref="A159:A160"/>
    <mergeCell ref="B159:B160"/>
    <mergeCell ref="E159:G159"/>
    <mergeCell ref="A165:G165"/>
    <mergeCell ref="A167:G167"/>
    <mergeCell ref="A169:A170"/>
    <mergeCell ref="B169:B170"/>
    <mergeCell ref="E169:G169"/>
  </mergeCells>
  <pageMargins left="0.70866141732283472" right="0.31496062992125984" top="0.74803149606299213" bottom="0.55118110236220474" header="0.31496062992125984" footer="0.31496062992125984"/>
  <pageSetup paperSize="9" scale="93" fitToHeight="5" orientation="landscape" r:id="rId1"/>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23"/>
  <sheetViews>
    <sheetView view="pageBreakPreview" zoomScale="90" zoomScaleNormal="100" zoomScaleSheetLayoutView="90" workbookViewId="0">
      <selection activeCell="G12" sqref="G12"/>
    </sheetView>
  </sheetViews>
  <sheetFormatPr defaultColWidth="9.140625" defaultRowHeight="12.75"/>
  <cols>
    <col min="1" max="1" width="40.7109375" style="39" customWidth="1"/>
    <col min="2" max="3" width="11.42578125" style="39" customWidth="1"/>
    <col min="4" max="4" width="10.5703125" style="39" customWidth="1"/>
    <col min="5" max="5" width="9" style="39" customWidth="1"/>
    <col min="6" max="6" width="11.85546875" style="39" customWidth="1"/>
    <col min="7" max="7" width="38.28515625" style="39" customWidth="1"/>
    <col min="8" max="8" width="9.140625" style="39"/>
    <col min="9" max="9" width="7.5703125" style="39" customWidth="1"/>
    <col min="10" max="10" width="9.5703125" style="39" customWidth="1"/>
    <col min="11" max="16384" width="9.140625" style="39"/>
  </cols>
  <sheetData>
    <row r="1" spans="1:11" ht="36" customHeight="1">
      <c r="A1" s="732" t="s">
        <v>293</v>
      </c>
      <c r="B1" s="732"/>
      <c r="C1" s="732"/>
      <c r="D1" s="732"/>
      <c r="E1" s="732"/>
      <c r="F1" s="732"/>
      <c r="G1" s="732"/>
      <c r="H1" s="442"/>
      <c r="I1" s="442"/>
      <c r="J1" s="442"/>
      <c r="K1" s="442"/>
    </row>
    <row r="2" spans="1:11" ht="15" customHeight="1">
      <c r="A2" s="160"/>
      <c r="B2" s="160"/>
      <c r="C2" s="160"/>
      <c r="D2" s="160"/>
      <c r="E2" s="160"/>
      <c r="F2" s="160"/>
      <c r="G2" s="160"/>
    </row>
    <row r="3" spans="1:11" ht="12.75" customHeight="1">
      <c r="A3" s="740" t="s">
        <v>254</v>
      </c>
      <c r="B3" s="740"/>
      <c r="C3" s="740"/>
      <c r="D3" s="740"/>
      <c r="E3" s="740"/>
      <c r="F3" s="740"/>
      <c r="G3" s="740"/>
      <c r="H3" s="740"/>
      <c r="I3" s="177"/>
      <c r="J3" s="177"/>
      <c r="K3" s="177"/>
    </row>
    <row r="4" spans="1:11">
      <c r="A4" s="741" t="s">
        <v>12</v>
      </c>
      <c r="B4" s="741"/>
      <c r="C4" s="741"/>
      <c r="D4" s="741"/>
      <c r="E4" s="741"/>
      <c r="F4" s="741"/>
      <c r="G4" s="741"/>
      <c r="H4" s="199"/>
      <c r="I4" s="199"/>
    </row>
    <row r="5" spans="1:11">
      <c r="A5" s="138" t="s">
        <v>4</v>
      </c>
      <c r="B5" s="51"/>
      <c r="C5" s="51"/>
      <c r="D5" s="51"/>
      <c r="E5" s="51"/>
      <c r="F5" s="51"/>
      <c r="G5" s="51"/>
      <c r="H5" s="51"/>
      <c r="I5" s="51"/>
    </row>
    <row r="6" spans="1:11">
      <c r="A6" s="750" t="s">
        <v>95</v>
      </c>
      <c r="B6" s="750"/>
      <c r="C6" s="750"/>
      <c r="D6" s="750"/>
      <c r="E6" s="750"/>
      <c r="F6" s="750"/>
      <c r="G6" s="750"/>
      <c r="H6" s="51"/>
      <c r="I6" s="51"/>
    </row>
    <row r="7" spans="1:11">
      <c r="A7" s="744" t="s">
        <v>96</v>
      </c>
      <c r="B7" s="744"/>
      <c r="C7" s="744"/>
      <c r="D7" s="744"/>
      <c r="E7" s="744"/>
      <c r="F7" s="744"/>
      <c r="G7" s="744"/>
      <c r="H7" s="51"/>
      <c r="I7" s="51"/>
    </row>
    <row r="8" spans="1:11">
      <c r="A8" s="750" t="s">
        <v>97</v>
      </c>
      <c r="B8" s="750"/>
      <c r="C8" s="750"/>
      <c r="D8" s="750"/>
      <c r="E8" s="750"/>
      <c r="F8" s="750"/>
      <c r="G8" s="750"/>
      <c r="H8" s="51"/>
      <c r="I8" s="51"/>
    </row>
    <row r="9" spans="1:11">
      <c r="A9" s="750" t="s">
        <v>98</v>
      </c>
      <c r="B9" s="750"/>
      <c r="C9" s="750"/>
      <c r="D9" s="750"/>
      <c r="E9" s="750"/>
      <c r="F9" s="750"/>
      <c r="G9" s="750"/>
      <c r="H9" s="51"/>
      <c r="I9" s="51"/>
    </row>
    <row r="10" spans="1:11">
      <c r="A10" s="781" t="s">
        <v>13</v>
      </c>
      <c r="B10" s="781"/>
      <c r="C10" s="781"/>
      <c r="D10" s="781"/>
      <c r="E10" s="781"/>
      <c r="F10" s="781"/>
      <c r="G10" s="781"/>
      <c r="H10" s="197"/>
      <c r="I10" s="197"/>
    </row>
    <row r="11" spans="1:11" ht="27" customHeight="1">
      <c r="A11" s="743" t="s">
        <v>186</v>
      </c>
      <c r="B11" s="743"/>
      <c r="C11" s="743"/>
      <c r="D11" s="743"/>
      <c r="E11" s="743"/>
      <c r="F11" s="743"/>
      <c r="G11" s="743"/>
      <c r="H11" s="137"/>
      <c r="I11" s="137"/>
    </row>
    <row r="12" spans="1:11" ht="38.25">
      <c r="A12" s="50" t="s">
        <v>5</v>
      </c>
      <c r="B12" s="272" t="s">
        <v>1</v>
      </c>
      <c r="C12" s="271" t="s">
        <v>69</v>
      </c>
      <c r="D12" s="271" t="s">
        <v>70</v>
      </c>
      <c r="E12" s="271" t="s">
        <v>71</v>
      </c>
      <c r="F12" s="271" t="s">
        <v>72</v>
      </c>
      <c r="G12" s="458" t="s">
        <v>263</v>
      </c>
    </row>
    <row r="13" spans="1:11" ht="35.25" customHeight="1">
      <c r="A13" s="73" t="s">
        <v>14</v>
      </c>
      <c r="B13" s="276" t="s">
        <v>3</v>
      </c>
      <c r="C13" s="86">
        <v>48648</v>
      </c>
      <c r="D13" s="86">
        <v>48648</v>
      </c>
      <c r="E13" s="22">
        <f>D13-C13</f>
        <v>0</v>
      </c>
      <c r="F13" s="22">
        <f>D13/C13*100</f>
        <v>100</v>
      </c>
      <c r="G13" s="255" t="s">
        <v>432</v>
      </c>
    </row>
    <row r="14" spans="1:11" s="53" customFormat="1" ht="25.5">
      <c r="A14" s="200" t="s">
        <v>6</v>
      </c>
      <c r="B14" s="115" t="s">
        <v>3</v>
      </c>
      <c r="C14" s="87">
        <f>C13</f>
        <v>48648</v>
      </c>
      <c r="D14" s="87">
        <f>D13</f>
        <v>48648</v>
      </c>
      <c r="E14" s="20">
        <f>D14-C14</f>
        <v>0</v>
      </c>
      <c r="F14" s="20">
        <f>D14/C14*100</f>
        <v>100</v>
      </c>
      <c r="G14" s="288" t="s">
        <v>432</v>
      </c>
    </row>
    <row r="15" spans="1:11" s="53" customFormat="1">
      <c r="A15" s="200" t="s">
        <v>81</v>
      </c>
      <c r="B15" s="115"/>
      <c r="C15" s="20"/>
      <c r="D15" s="20"/>
      <c r="E15" s="20"/>
      <c r="F15" s="20"/>
      <c r="G15" s="20"/>
    </row>
    <row r="16" spans="1:11" s="53" customFormat="1" ht="51">
      <c r="A16" s="73" t="s">
        <v>120</v>
      </c>
      <c r="B16" s="276" t="s">
        <v>75</v>
      </c>
      <c r="C16" s="22">
        <v>100</v>
      </c>
      <c r="D16" s="22">
        <v>100</v>
      </c>
      <c r="E16" s="22">
        <f>D16-C16</f>
        <v>0</v>
      </c>
      <c r="F16" s="22">
        <v>100</v>
      </c>
      <c r="G16" s="255" t="s">
        <v>208</v>
      </c>
    </row>
    <row r="17" spans="1:7">
      <c r="A17" s="204"/>
      <c r="B17" s="201"/>
      <c r="C17" s="202"/>
      <c r="D17" s="203"/>
      <c r="E17" s="201"/>
      <c r="F17" s="201"/>
      <c r="G17" s="201"/>
    </row>
    <row r="18" spans="1:7" ht="43.5" customHeight="1">
      <c r="A18" s="136" t="s">
        <v>2</v>
      </c>
      <c r="B18" s="139" t="s">
        <v>1</v>
      </c>
      <c r="C18" s="136" t="s">
        <v>69</v>
      </c>
      <c r="D18" s="136" t="s">
        <v>70</v>
      </c>
      <c r="E18" s="136" t="s">
        <v>71</v>
      </c>
      <c r="F18" s="136" t="s">
        <v>72</v>
      </c>
      <c r="G18" s="458" t="s">
        <v>73</v>
      </c>
    </row>
    <row r="19" spans="1:7" ht="38.25">
      <c r="A19" s="92" t="s">
        <v>15</v>
      </c>
      <c r="B19" s="31" t="s">
        <v>11</v>
      </c>
      <c r="C19" s="3">
        <v>66219</v>
      </c>
      <c r="D19" s="3">
        <v>138554</v>
      </c>
      <c r="E19" s="86">
        <f>D19-C19</f>
        <v>72335</v>
      </c>
      <c r="F19" s="22">
        <f>D19/C19*100</f>
        <v>209.2360198734502</v>
      </c>
      <c r="G19" s="22" t="s">
        <v>431</v>
      </c>
    </row>
    <row r="21" spans="1:7" ht="27" customHeight="1">
      <c r="A21" s="735" t="s">
        <v>410</v>
      </c>
      <c r="B21" s="735"/>
      <c r="C21" s="735"/>
      <c r="D21" s="735"/>
      <c r="E21" s="148"/>
      <c r="F21" s="148"/>
      <c r="G21" s="456" t="s">
        <v>219</v>
      </c>
    </row>
    <row r="22" spans="1:7" ht="15">
      <c r="A22" s="455"/>
      <c r="B22" s="455"/>
      <c r="C22" s="455"/>
      <c r="D22" s="455"/>
      <c r="E22" s="148"/>
      <c r="F22" s="148"/>
      <c r="G22" s="456"/>
    </row>
    <row r="23" spans="1:7">
      <c r="A23" s="735" t="s">
        <v>409</v>
      </c>
      <c r="B23" s="735"/>
      <c r="C23" s="735"/>
      <c r="D23" s="735"/>
      <c r="E23" s="40"/>
      <c r="F23" s="40"/>
      <c r="G23" s="579" t="s">
        <v>295</v>
      </c>
    </row>
  </sheetData>
  <mergeCells count="11">
    <mergeCell ref="A23:D23"/>
    <mergeCell ref="A21:D21"/>
    <mergeCell ref="A1:G1"/>
    <mergeCell ref="A7:G7"/>
    <mergeCell ref="A4:G4"/>
    <mergeCell ref="A10:G10"/>
    <mergeCell ref="A6:G6"/>
    <mergeCell ref="A8:G8"/>
    <mergeCell ref="A9:G9"/>
    <mergeCell ref="A11:G11"/>
    <mergeCell ref="A3:H3"/>
  </mergeCells>
  <pageMargins left="0.70866141732283472" right="0.31496062992125984" top="0.35433070866141736" bottom="0.15748031496062992" header="0.31496062992125984" footer="0.31496062992125984"/>
  <pageSetup paperSize="9" orientation="landscape" copies="2" r:id="rId1"/>
</worksheet>
</file>

<file path=xl/worksheets/sheet9.xml><?xml version="1.0" encoding="utf-8"?>
<worksheet xmlns="http://schemas.openxmlformats.org/spreadsheetml/2006/main" xmlns:r="http://schemas.openxmlformats.org/officeDocument/2006/relationships">
  <sheetPr>
    <tabColor rgb="FFFFFF00"/>
  </sheetPr>
  <dimension ref="A1:K59"/>
  <sheetViews>
    <sheetView view="pageBreakPreview" topLeftCell="A34" zoomScale="90" zoomScaleNormal="100" zoomScaleSheetLayoutView="90" workbookViewId="0">
      <selection activeCell="J39" sqref="J39"/>
    </sheetView>
  </sheetViews>
  <sheetFormatPr defaultColWidth="9.140625" defaultRowHeight="12.75"/>
  <cols>
    <col min="1" max="1" width="47.42578125" style="42" customWidth="1"/>
    <col min="2" max="2" width="10.85546875" style="42" customWidth="1"/>
    <col min="3" max="3" width="10.140625" style="42" customWidth="1"/>
    <col min="4" max="4" width="10.7109375" style="42" customWidth="1"/>
    <col min="5" max="5" width="11.85546875" style="42" customWidth="1"/>
    <col min="6" max="6" width="12.28515625" style="42" customWidth="1"/>
    <col min="7" max="7" width="42.28515625" style="42" customWidth="1"/>
    <col min="8" max="16384" width="9.140625" style="42"/>
  </cols>
  <sheetData>
    <row r="1" spans="1:11" s="39" customFormat="1" ht="42" customHeight="1">
      <c r="A1" s="732" t="s">
        <v>293</v>
      </c>
      <c r="B1" s="732"/>
      <c r="C1" s="732"/>
      <c r="D1" s="732"/>
      <c r="E1" s="732"/>
      <c r="F1" s="732"/>
      <c r="G1" s="732"/>
      <c r="H1" s="442"/>
      <c r="I1" s="442"/>
      <c r="J1" s="442"/>
      <c r="K1" s="442"/>
    </row>
    <row r="2" spans="1:11">
      <c r="A2" s="39"/>
      <c r="B2" s="39"/>
      <c r="C2" s="39"/>
      <c r="D2" s="56"/>
      <c r="E2" s="56"/>
      <c r="F2" s="56"/>
      <c r="G2" s="56"/>
    </row>
    <row r="3" spans="1:11" s="39" customFormat="1" ht="12.75" customHeight="1">
      <c r="A3" s="740" t="s">
        <v>254</v>
      </c>
      <c r="B3" s="740"/>
      <c r="C3" s="740"/>
      <c r="D3" s="740"/>
      <c r="E3" s="740"/>
      <c r="F3" s="740"/>
      <c r="G3" s="740"/>
      <c r="H3" s="740"/>
      <c r="I3" s="177"/>
      <c r="J3" s="177"/>
      <c r="K3" s="177"/>
    </row>
    <row r="4" spans="1:11" ht="40.5" customHeight="1">
      <c r="A4" s="788" t="s">
        <v>433</v>
      </c>
      <c r="B4" s="788"/>
      <c r="C4" s="788"/>
      <c r="D4" s="788"/>
      <c r="E4" s="788"/>
      <c r="F4" s="788"/>
      <c r="G4" s="788"/>
    </row>
    <row r="5" spans="1:11">
      <c r="A5" s="138" t="s">
        <v>4</v>
      </c>
      <c r="B5" s="51"/>
      <c r="C5" s="51"/>
      <c r="D5" s="51"/>
      <c r="E5" s="51"/>
      <c r="F5" s="51"/>
      <c r="G5" s="51"/>
    </row>
    <row r="6" spans="1:11">
      <c r="A6" s="750" t="s">
        <v>95</v>
      </c>
      <c r="B6" s="750"/>
      <c r="C6" s="750"/>
      <c r="D6" s="750"/>
      <c r="E6" s="750"/>
      <c r="F6" s="750"/>
      <c r="G6" s="750"/>
    </row>
    <row r="7" spans="1:11" ht="18" customHeight="1">
      <c r="A7" s="744" t="s">
        <v>96</v>
      </c>
      <c r="B7" s="744"/>
      <c r="C7" s="744"/>
      <c r="D7" s="744"/>
      <c r="E7" s="744"/>
      <c r="F7" s="744"/>
      <c r="G7" s="744"/>
    </row>
    <row r="8" spans="1:11">
      <c r="A8" s="750" t="s">
        <v>97</v>
      </c>
      <c r="B8" s="750"/>
      <c r="C8" s="750"/>
      <c r="D8" s="750"/>
      <c r="E8" s="750"/>
      <c r="F8" s="750"/>
      <c r="G8" s="750"/>
    </row>
    <row r="9" spans="1:11">
      <c r="A9" s="750" t="s">
        <v>98</v>
      </c>
      <c r="B9" s="750"/>
      <c r="C9" s="750"/>
      <c r="D9" s="750"/>
      <c r="E9" s="750"/>
      <c r="F9" s="750"/>
      <c r="G9" s="750"/>
    </row>
    <row r="10" spans="1:11">
      <c r="A10" s="324" t="s">
        <v>187</v>
      </c>
      <c r="B10" s="314"/>
      <c r="C10" s="314"/>
      <c r="D10" s="314"/>
      <c r="E10" s="314"/>
      <c r="F10" s="314"/>
      <c r="G10" s="314"/>
    </row>
    <row r="11" spans="1:11" ht="37.5" customHeight="1">
      <c r="A11" s="782" t="s">
        <v>434</v>
      </c>
      <c r="B11" s="782"/>
      <c r="C11" s="782"/>
      <c r="D11" s="782"/>
      <c r="E11" s="782"/>
      <c r="F11" s="782"/>
      <c r="G11" s="782"/>
    </row>
    <row r="12" spans="1:11" ht="27" customHeight="1">
      <c r="A12" s="764" t="s">
        <v>5</v>
      </c>
      <c r="B12" s="736" t="s">
        <v>1</v>
      </c>
      <c r="C12" s="733" t="s">
        <v>69</v>
      </c>
      <c r="D12" s="733" t="s">
        <v>70</v>
      </c>
      <c r="E12" s="733" t="s">
        <v>71</v>
      </c>
      <c r="F12" s="733" t="s">
        <v>72</v>
      </c>
      <c r="G12" s="733" t="s">
        <v>73</v>
      </c>
    </row>
    <row r="13" spans="1:11">
      <c r="A13" s="765"/>
      <c r="B13" s="736"/>
      <c r="C13" s="734"/>
      <c r="D13" s="734"/>
      <c r="E13" s="734"/>
      <c r="F13" s="734"/>
      <c r="G13" s="734"/>
    </row>
    <row r="14" spans="1:11" ht="38.25">
      <c r="A14" s="280" t="s">
        <v>46</v>
      </c>
      <c r="B14" s="276" t="s">
        <v>3</v>
      </c>
      <c r="C14" s="86">
        <f>C34</f>
        <v>2101891</v>
      </c>
      <c r="D14" s="86">
        <f>D34</f>
        <v>2101878.0669999998</v>
      </c>
      <c r="E14" s="86">
        <f>D14-C14</f>
        <v>-12.933000000193715</v>
      </c>
      <c r="F14" s="22">
        <f>D14/C14*100</f>
        <v>99.999384696922903</v>
      </c>
      <c r="G14" s="22" t="s">
        <v>224</v>
      </c>
    </row>
    <row r="15" spans="1:11">
      <c r="A15" s="50" t="s">
        <v>6</v>
      </c>
      <c r="B15" s="272" t="s">
        <v>3</v>
      </c>
      <c r="C15" s="87">
        <f>C14</f>
        <v>2101891</v>
      </c>
      <c r="D15" s="87">
        <f>D14</f>
        <v>2101878.0669999998</v>
      </c>
      <c r="E15" s="86">
        <f>E14</f>
        <v>-12.933000000193715</v>
      </c>
      <c r="F15" s="20">
        <f>F14</f>
        <v>99.999384696922903</v>
      </c>
      <c r="G15" s="22" t="s">
        <v>78</v>
      </c>
    </row>
    <row r="16" spans="1:11" ht="12.75" customHeight="1">
      <c r="A16" s="50" t="s">
        <v>99</v>
      </c>
      <c r="B16" s="272"/>
      <c r="C16" s="87"/>
      <c r="D16" s="87"/>
      <c r="E16" s="22"/>
      <c r="F16" s="20"/>
      <c r="G16" s="22"/>
    </row>
    <row r="17" spans="1:7" ht="138.75" customHeight="1">
      <c r="A17" s="73" t="s">
        <v>344</v>
      </c>
      <c r="B17" s="276" t="s">
        <v>75</v>
      </c>
      <c r="C17" s="27">
        <v>100</v>
      </c>
      <c r="D17" s="27">
        <v>100</v>
      </c>
      <c r="E17" s="22">
        <v>0</v>
      </c>
      <c r="F17" s="276">
        <v>100</v>
      </c>
      <c r="G17" s="22" t="s">
        <v>78</v>
      </c>
    </row>
    <row r="18" spans="1:7">
      <c r="A18" s="733" t="s">
        <v>2</v>
      </c>
      <c r="B18" s="736" t="s">
        <v>1</v>
      </c>
      <c r="C18" s="733" t="s">
        <v>69</v>
      </c>
      <c r="D18" s="733" t="s">
        <v>70</v>
      </c>
      <c r="E18" s="733" t="s">
        <v>71</v>
      </c>
      <c r="F18" s="733" t="s">
        <v>72</v>
      </c>
      <c r="G18" s="733" t="s">
        <v>73</v>
      </c>
    </row>
    <row r="19" spans="1:7" ht="30" customHeight="1">
      <c r="A19" s="734"/>
      <c r="B19" s="736"/>
      <c r="C19" s="734"/>
      <c r="D19" s="734"/>
      <c r="E19" s="734"/>
      <c r="F19" s="734"/>
      <c r="G19" s="734"/>
    </row>
    <row r="20" spans="1:7">
      <c r="A20" s="321" t="s">
        <v>435</v>
      </c>
      <c r="B20" s="31" t="s">
        <v>11</v>
      </c>
      <c r="C20" s="416">
        <v>2729</v>
      </c>
      <c r="D20" s="416">
        <v>2729</v>
      </c>
      <c r="E20" s="181">
        <f>D20-C20</f>
        <v>0</v>
      </c>
      <c r="F20" s="22">
        <f t="shared" ref="F20:F22" si="0">D20/C20*100</f>
        <v>100</v>
      </c>
      <c r="G20" s="22" t="s">
        <v>74</v>
      </c>
    </row>
    <row r="21" spans="1:7">
      <c r="A21" s="321" t="s">
        <v>436</v>
      </c>
      <c r="B21" s="580" t="s">
        <v>11</v>
      </c>
      <c r="C21" s="416">
        <v>507</v>
      </c>
      <c r="D21" s="416">
        <v>507</v>
      </c>
      <c r="E21" s="181">
        <f t="shared" ref="E21:E22" si="1">D21-C21</f>
        <v>0</v>
      </c>
      <c r="F21" s="22">
        <f t="shared" si="0"/>
        <v>100</v>
      </c>
      <c r="G21" s="22" t="s">
        <v>78</v>
      </c>
    </row>
    <row r="22" spans="1:7">
      <c r="A22" s="321" t="s">
        <v>437</v>
      </c>
      <c r="B22" s="580" t="s">
        <v>11</v>
      </c>
      <c r="C22" s="416">
        <v>5750</v>
      </c>
      <c r="D22" s="416">
        <v>5750</v>
      </c>
      <c r="E22" s="181">
        <f t="shared" si="1"/>
        <v>0</v>
      </c>
      <c r="F22" s="22">
        <f t="shared" si="0"/>
        <v>100</v>
      </c>
      <c r="G22" s="22" t="s">
        <v>78</v>
      </c>
    </row>
    <row r="23" spans="1:7">
      <c r="A23" s="39"/>
      <c r="B23" s="39"/>
      <c r="C23" s="39"/>
      <c r="D23" s="39"/>
      <c r="E23" s="39"/>
      <c r="F23" s="39"/>
      <c r="G23" s="39"/>
    </row>
    <row r="24" spans="1:7" s="39" customFormat="1">
      <c r="A24" s="48" t="s">
        <v>21</v>
      </c>
      <c r="B24" s="462"/>
      <c r="C24" s="47"/>
      <c r="D24" s="23"/>
      <c r="E24" s="462"/>
      <c r="F24" s="462"/>
      <c r="G24" s="462"/>
    </row>
    <row r="25" spans="1:7">
      <c r="A25" s="461" t="s">
        <v>4</v>
      </c>
      <c r="B25" s="51"/>
      <c r="C25" s="51"/>
      <c r="D25" s="51"/>
      <c r="E25" s="51"/>
      <c r="F25" s="51"/>
      <c r="G25" s="51"/>
    </row>
    <row r="26" spans="1:7">
      <c r="A26" s="750" t="s">
        <v>95</v>
      </c>
      <c r="B26" s="750"/>
      <c r="C26" s="750"/>
      <c r="D26" s="750"/>
      <c r="E26" s="750"/>
      <c r="F26" s="750"/>
      <c r="G26" s="750"/>
    </row>
    <row r="27" spans="1:7" ht="13.5" customHeight="1">
      <c r="A27" s="744" t="s">
        <v>96</v>
      </c>
      <c r="B27" s="744"/>
      <c r="C27" s="744"/>
      <c r="D27" s="744"/>
      <c r="E27" s="744"/>
      <c r="F27" s="744"/>
      <c r="G27" s="744"/>
    </row>
    <row r="28" spans="1:7" ht="37.5" customHeight="1">
      <c r="A28" s="782" t="s">
        <v>438</v>
      </c>
      <c r="B28" s="782"/>
      <c r="C28" s="782"/>
      <c r="D28" s="782"/>
      <c r="E28" s="782"/>
      <c r="F28" s="782"/>
      <c r="G28" s="782"/>
    </row>
    <row r="29" spans="1:7">
      <c r="A29" s="764" t="s">
        <v>5</v>
      </c>
      <c r="B29" s="736" t="s">
        <v>1</v>
      </c>
      <c r="C29" s="733" t="s">
        <v>69</v>
      </c>
      <c r="D29" s="733" t="s">
        <v>70</v>
      </c>
      <c r="E29" s="733" t="s">
        <v>71</v>
      </c>
      <c r="F29" s="733" t="s">
        <v>72</v>
      </c>
      <c r="G29" s="733" t="s">
        <v>73</v>
      </c>
    </row>
    <row r="30" spans="1:7">
      <c r="A30" s="765"/>
      <c r="B30" s="736"/>
      <c r="C30" s="734"/>
      <c r="D30" s="734"/>
      <c r="E30" s="734"/>
      <c r="F30" s="734"/>
      <c r="G30" s="734"/>
    </row>
    <row r="31" spans="1:7">
      <c r="A31" s="321" t="s">
        <v>435</v>
      </c>
      <c r="B31" s="339" t="s">
        <v>3</v>
      </c>
      <c r="C31" s="86">
        <v>1771526</v>
      </c>
      <c r="D31" s="33">
        <f>C31-0.2</f>
        <v>1771525.8</v>
      </c>
      <c r="E31" s="86">
        <f>D31-C31</f>
        <v>-0.19999999995343387</v>
      </c>
      <c r="F31" s="22">
        <f>D31/C31*100</f>
        <v>99.999988710298354</v>
      </c>
      <c r="G31" s="22" t="s">
        <v>108</v>
      </c>
    </row>
    <row r="32" spans="1:7">
      <c r="A32" s="321" t="s">
        <v>436</v>
      </c>
      <c r="B32" s="339" t="s">
        <v>3</v>
      </c>
      <c r="C32" s="86">
        <v>101144</v>
      </c>
      <c r="D32" s="33">
        <f>C32-12.533</f>
        <v>101131.467</v>
      </c>
      <c r="E32" s="86">
        <f t="shared" ref="E32:E33" si="2">D32-C32</f>
        <v>-12.532999999995809</v>
      </c>
      <c r="F32" s="22">
        <f t="shared" ref="F32:F33" si="3">D32/C32*100</f>
        <v>99.987608755833264</v>
      </c>
      <c r="G32" s="22" t="s">
        <v>108</v>
      </c>
    </row>
    <row r="33" spans="1:9">
      <c r="A33" s="321" t="s">
        <v>437</v>
      </c>
      <c r="B33" s="339" t="s">
        <v>3</v>
      </c>
      <c r="C33" s="86">
        <v>229221</v>
      </c>
      <c r="D33" s="33">
        <f>C33-0.2</f>
        <v>229220.8</v>
      </c>
      <c r="E33" s="86">
        <f t="shared" si="2"/>
        <v>-0.20000000001164153</v>
      </c>
      <c r="F33" s="22">
        <f t="shared" si="3"/>
        <v>99.999912747959385</v>
      </c>
      <c r="G33" s="22" t="s">
        <v>108</v>
      </c>
    </row>
    <row r="34" spans="1:9" ht="25.5" customHeight="1">
      <c r="A34" s="50" t="s">
        <v>6</v>
      </c>
      <c r="B34" s="459" t="s">
        <v>3</v>
      </c>
      <c r="C34" s="87">
        <f>C31+C32+C33</f>
        <v>2101891</v>
      </c>
      <c r="D34" s="87">
        <f>D31+D32+D33</f>
        <v>2101878.0669999998</v>
      </c>
      <c r="E34" s="87">
        <f>C34-D34</f>
        <v>12.933000000193715</v>
      </c>
      <c r="F34" s="20">
        <f>F31</f>
        <v>99.999988710298354</v>
      </c>
      <c r="G34" s="22" t="s">
        <v>78</v>
      </c>
      <c r="I34" s="602"/>
    </row>
    <row r="35" spans="1:9">
      <c r="A35" s="142"/>
      <c r="B35" s="142"/>
      <c r="C35" s="142"/>
      <c r="D35" s="142"/>
      <c r="E35" s="142"/>
      <c r="F35" s="142"/>
      <c r="G35" s="142"/>
    </row>
    <row r="36" spans="1:9">
      <c r="A36" s="733" t="s">
        <v>2</v>
      </c>
      <c r="B36" s="736" t="s">
        <v>1</v>
      </c>
      <c r="C36" s="733" t="s">
        <v>69</v>
      </c>
      <c r="D36" s="733" t="s">
        <v>70</v>
      </c>
      <c r="E36" s="733" t="s">
        <v>71</v>
      </c>
      <c r="F36" s="733" t="s">
        <v>72</v>
      </c>
      <c r="G36" s="733" t="s">
        <v>73</v>
      </c>
    </row>
    <row r="37" spans="1:9">
      <c r="A37" s="734"/>
      <c r="B37" s="736"/>
      <c r="C37" s="734"/>
      <c r="D37" s="734"/>
      <c r="E37" s="734"/>
      <c r="F37" s="734"/>
      <c r="G37" s="734"/>
    </row>
    <row r="38" spans="1:9">
      <c r="A38" s="321" t="s">
        <v>435</v>
      </c>
      <c r="B38" s="465" t="s">
        <v>11</v>
      </c>
      <c r="C38" s="416">
        <v>2729</v>
      </c>
      <c r="D38" s="416">
        <v>2729</v>
      </c>
      <c r="E38" s="181">
        <f>D38-C38</f>
        <v>0</v>
      </c>
      <c r="F38" s="22">
        <f t="shared" ref="F38:F40" si="4">D38/C38*100</f>
        <v>100</v>
      </c>
      <c r="G38" s="22" t="s">
        <v>74</v>
      </c>
    </row>
    <row r="39" spans="1:9">
      <c r="A39" s="321" t="s">
        <v>436</v>
      </c>
      <c r="B39" s="465" t="s">
        <v>11</v>
      </c>
      <c r="C39" s="416">
        <v>507</v>
      </c>
      <c r="D39" s="416">
        <v>507</v>
      </c>
      <c r="E39" s="181">
        <f t="shared" ref="E39" si="5">D39-C39</f>
        <v>0</v>
      </c>
      <c r="F39" s="22">
        <f t="shared" si="4"/>
        <v>100</v>
      </c>
      <c r="G39" s="22" t="s">
        <v>78</v>
      </c>
    </row>
    <row r="40" spans="1:9">
      <c r="A40" s="321" t="s">
        <v>437</v>
      </c>
      <c r="B40" s="580" t="s">
        <v>11</v>
      </c>
      <c r="C40" s="416">
        <v>5750</v>
      </c>
      <c r="D40" s="416">
        <v>5750</v>
      </c>
      <c r="E40" s="181">
        <f t="shared" ref="E40" si="6">D40-C40</f>
        <v>0</v>
      </c>
      <c r="F40" s="22">
        <f t="shared" si="4"/>
        <v>100</v>
      </c>
      <c r="G40" s="22" t="s">
        <v>78</v>
      </c>
    </row>
    <row r="41" spans="1:9">
      <c r="A41" s="224"/>
      <c r="B41" s="225"/>
      <c r="C41" s="226"/>
      <c r="D41" s="227"/>
      <c r="E41" s="225"/>
      <c r="F41" s="225"/>
      <c r="G41" s="225"/>
    </row>
    <row r="42" spans="1:9" ht="29.25" customHeight="1">
      <c r="A42" s="735" t="s">
        <v>410</v>
      </c>
      <c r="B42" s="735"/>
      <c r="C42" s="735"/>
      <c r="D42" s="735"/>
      <c r="E42" s="148"/>
      <c r="F42" s="148"/>
      <c r="G42" s="578" t="s">
        <v>219</v>
      </c>
    </row>
    <row r="43" spans="1:9">
      <c r="D43" s="173"/>
      <c r="E43" s="174"/>
      <c r="H43" s="456"/>
    </row>
    <row r="44" spans="1:9" s="39" customFormat="1">
      <c r="A44" s="53" t="s">
        <v>476</v>
      </c>
      <c r="B44" s="42"/>
      <c r="C44" s="42"/>
      <c r="D44" s="42"/>
      <c r="E44" s="42"/>
      <c r="F44" s="42"/>
      <c r="G44" s="578" t="s">
        <v>335</v>
      </c>
    </row>
    <row r="45" spans="1:9" s="39" customFormat="1">
      <c r="A45" s="42"/>
      <c r="B45" s="42"/>
      <c r="C45" s="42"/>
      <c r="D45" s="42"/>
      <c r="E45" s="42"/>
      <c r="F45" s="42"/>
      <c r="G45" s="42"/>
      <c r="H45" s="42"/>
    </row>
    <row r="46" spans="1:9" s="39" customFormat="1" ht="16.5" customHeight="1">
      <c r="A46" s="735" t="s">
        <v>409</v>
      </c>
      <c r="B46" s="735"/>
      <c r="C46" s="735"/>
      <c r="D46" s="735"/>
      <c r="E46" s="40"/>
      <c r="F46" s="40"/>
      <c r="G46" s="579" t="s">
        <v>295</v>
      </c>
    </row>
    <row r="47" spans="1:9" ht="23.25" customHeight="1">
      <c r="A47" s="39"/>
      <c r="B47" s="39"/>
      <c r="C47" s="39"/>
      <c r="D47" s="39"/>
      <c r="E47" s="39"/>
      <c r="F47" s="39"/>
      <c r="G47" s="39"/>
    </row>
    <row r="48" spans="1:9" hidden="1">
      <c r="A48" s="228"/>
      <c r="B48" s="228"/>
      <c r="C48" s="228"/>
      <c r="D48" s="228"/>
      <c r="E48" s="228"/>
      <c r="F48" s="228"/>
      <c r="G48" s="228"/>
    </row>
    <row r="49" spans="1:7">
      <c r="A49" s="787"/>
      <c r="B49" s="786"/>
      <c r="C49" s="225"/>
      <c r="D49" s="225"/>
      <c r="E49" s="786"/>
      <c r="F49" s="786"/>
      <c r="G49" s="786"/>
    </row>
    <row r="50" spans="1:7">
      <c r="A50" s="787"/>
      <c r="B50" s="786"/>
      <c r="C50" s="225"/>
      <c r="D50" s="225"/>
      <c r="E50" s="225"/>
      <c r="F50" s="225"/>
      <c r="G50" s="225"/>
    </row>
    <row r="51" spans="1:7" ht="50.25" customHeight="1">
      <c r="A51" s="229"/>
      <c r="B51" s="225"/>
      <c r="C51" s="225"/>
      <c r="D51" s="225"/>
      <c r="E51" s="225"/>
      <c r="F51" s="230"/>
      <c r="G51" s="227"/>
    </row>
    <row r="52" spans="1:7" ht="23.25" customHeight="1">
      <c r="A52" s="785"/>
      <c r="B52" s="786"/>
      <c r="C52" s="225"/>
      <c r="D52" s="225"/>
      <c r="E52" s="786"/>
      <c r="F52" s="786"/>
      <c r="G52" s="786"/>
    </row>
    <row r="53" spans="1:7" ht="21" customHeight="1">
      <c r="A53" s="785"/>
      <c r="B53" s="786"/>
      <c r="C53" s="225"/>
      <c r="D53" s="225"/>
      <c r="E53" s="225"/>
      <c r="F53" s="225"/>
      <c r="G53" s="225"/>
    </row>
    <row r="54" spans="1:7" ht="51.75" customHeight="1">
      <c r="A54" s="231"/>
      <c r="B54" s="225"/>
      <c r="C54" s="227"/>
      <c r="D54" s="227"/>
      <c r="E54" s="227"/>
      <c r="F54" s="227"/>
      <c r="G54" s="227"/>
    </row>
    <row r="55" spans="1:7">
      <c r="A55" s="232"/>
      <c r="B55" s="233"/>
      <c r="C55" s="234"/>
      <c r="D55" s="234"/>
      <c r="E55" s="234"/>
      <c r="F55" s="234"/>
      <c r="G55" s="234"/>
    </row>
    <row r="56" spans="1:7">
      <c r="A56" s="235"/>
      <c r="B56" s="235"/>
      <c r="C56" s="235"/>
      <c r="D56" s="235"/>
      <c r="E56" s="235"/>
      <c r="F56" s="235"/>
      <c r="G56" s="235"/>
    </row>
    <row r="57" spans="1:7">
      <c r="A57" s="235"/>
      <c r="B57" s="235"/>
      <c r="C57" s="235"/>
      <c r="D57" s="235"/>
      <c r="E57" s="235"/>
      <c r="F57" s="235"/>
      <c r="G57" s="235"/>
    </row>
    <row r="58" spans="1:7">
      <c r="A58" s="235"/>
      <c r="B58" s="235"/>
      <c r="C58" s="235"/>
      <c r="D58" s="235"/>
      <c r="E58" s="235"/>
      <c r="F58" s="235"/>
      <c r="G58" s="235"/>
    </row>
    <row r="59" spans="1:7">
      <c r="A59" s="235"/>
      <c r="B59" s="235"/>
      <c r="C59" s="235"/>
      <c r="D59" s="235"/>
      <c r="E59" s="235"/>
      <c r="F59" s="235"/>
      <c r="G59" s="235"/>
    </row>
  </sheetData>
  <mergeCells count="47">
    <mergeCell ref="A3:H3"/>
    <mergeCell ref="A1:G1"/>
    <mergeCell ref="C18:C19"/>
    <mergeCell ref="D18:D19"/>
    <mergeCell ref="E18:E19"/>
    <mergeCell ref="F18:F19"/>
    <mergeCell ref="G18:G19"/>
    <mergeCell ref="A4:G4"/>
    <mergeCell ref="A11:G11"/>
    <mergeCell ref="A12:A13"/>
    <mergeCell ref="B12:B13"/>
    <mergeCell ref="C12:C13"/>
    <mergeCell ref="G12:G13"/>
    <mergeCell ref="A7:G7"/>
    <mergeCell ref="A6:G6"/>
    <mergeCell ref="A9:G9"/>
    <mergeCell ref="A8:G8"/>
    <mergeCell ref="A52:A53"/>
    <mergeCell ref="B52:B53"/>
    <mergeCell ref="E52:G52"/>
    <mergeCell ref="A49:A50"/>
    <mergeCell ref="B49:B50"/>
    <mergeCell ref="E49:G49"/>
    <mergeCell ref="A46:D46"/>
    <mergeCell ref="A42:D42"/>
    <mergeCell ref="A18:A19"/>
    <mergeCell ref="B18:B19"/>
    <mergeCell ref="D12:D13"/>
    <mergeCell ref="E12:E13"/>
    <mergeCell ref="F12:F13"/>
    <mergeCell ref="A26:G26"/>
    <mergeCell ref="A29:A30"/>
    <mergeCell ref="G29:G30"/>
    <mergeCell ref="F36:F37"/>
    <mergeCell ref="G36:G37"/>
    <mergeCell ref="A27:G27"/>
    <mergeCell ref="A28:G28"/>
    <mergeCell ref="A36:A37"/>
    <mergeCell ref="B36:B37"/>
    <mergeCell ref="C36:C37"/>
    <mergeCell ref="D36:D37"/>
    <mergeCell ref="E36:E37"/>
    <mergeCell ref="B29:B30"/>
    <mergeCell ref="C29:C30"/>
    <mergeCell ref="D29:D30"/>
    <mergeCell ref="E29:E30"/>
    <mergeCell ref="F29:F30"/>
  </mergeCells>
  <pageMargins left="0.70866141732283472" right="0.31496062992125984" top="0.55118110236220474" bottom="0.55118110236220474" header="0.31496062992125984" footer="0.31496062992125984"/>
  <pageSetup paperSize="9" scale="94" fitToHeight="2" orientation="landscape" r:id="rId1"/>
  <rowBreaks count="1" manualBreakCount="1">
    <brk id="2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25</vt:i4>
      </vt:variant>
    </vt:vector>
  </HeadingPairs>
  <TitlesOfParts>
    <vt:vector size="52" baseType="lpstr">
      <vt:lpstr>001</vt:lpstr>
      <vt:lpstr>002</vt:lpstr>
      <vt:lpstr>003</vt:lpstr>
      <vt:lpstr>006</vt:lpstr>
      <vt:lpstr>007</vt:lpstr>
      <vt:lpstr>008</vt:lpstr>
      <vt:lpstr>009</vt:lpstr>
      <vt:lpstr>013</vt:lpstr>
      <vt:lpstr>015</vt:lpstr>
      <vt:lpstr>016</vt:lpstr>
      <vt:lpstr>018</vt:lpstr>
      <vt:lpstr>019</vt:lpstr>
      <vt:lpstr>020</vt:lpstr>
      <vt:lpstr>021</vt:lpstr>
      <vt:lpstr>022</vt:lpstr>
      <vt:lpstr>026</vt:lpstr>
      <vt:lpstr>028</vt:lpstr>
      <vt:lpstr>030</vt:lpstr>
      <vt:lpstr>31</vt:lpstr>
      <vt:lpstr>045</vt:lpstr>
      <vt:lpstr>053</vt:lpstr>
      <vt:lpstr>057</vt:lpstr>
      <vt:lpstr>067</vt:lpstr>
      <vt:lpstr>106</vt:lpstr>
      <vt:lpstr>Лист4</vt:lpstr>
      <vt:lpstr>107</vt:lpstr>
      <vt:lpstr>Лист2</vt:lpstr>
      <vt:lpstr>'001'!Область_печати</vt:lpstr>
      <vt:lpstr>'002'!Область_печати</vt:lpstr>
      <vt:lpstr>'003'!Область_печати</vt:lpstr>
      <vt:lpstr>'006'!Область_печати</vt:lpstr>
      <vt:lpstr>'007'!Область_печати</vt:lpstr>
      <vt:lpstr>'008'!Область_печати</vt:lpstr>
      <vt:lpstr>'009'!Область_печати</vt:lpstr>
      <vt:lpstr>'013'!Область_печати</vt:lpstr>
      <vt:lpstr>'015'!Область_печати</vt:lpstr>
      <vt:lpstr>'016'!Область_печати</vt:lpstr>
      <vt:lpstr>'018'!Область_печати</vt:lpstr>
      <vt:lpstr>'019'!Область_печати</vt:lpstr>
      <vt:lpstr>'020'!Область_печати</vt:lpstr>
      <vt:lpstr>'021'!Область_печати</vt:lpstr>
      <vt:lpstr>'022'!Область_печати</vt:lpstr>
      <vt:lpstr>'026'!Область_печати</vt:lpstr>
      <vt:lpstr>'028'!Область_печати</vt:lpstr>
      <vt:lpstr>'030'!Область_печати</vt:lpstr>
      <vt:lpstr>'045'!Область_печати</vt:lpstr>
      <vt:lpstr>'053'!Область_печати</vt:lpstr>
      <vt:lpstr>'057'!Область_печати</vt:lpstr>
      <vt:lpstr>'067'!Область_печати</vt:lpstr>
      <vt:lpstr>'106'!Область_печати</vt:lpstr>
      <vt:lpstr>'107'!Область_печати</vt:lpstr>
      <vt:lpstr>'31'!Область_печати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Yandex.Translate</dc:creator>
  <dc:description>Translated with Yandex.Translate</dc:description>
  <cp:lastModifiedBy>1</cp:lastModifiedBy>
  <cp:lastPrinted>2021-01-28T03:11:57Z</cp:lastPrinted>
  <dcterms:created xsi:type="dcterms:W3CDTF">2009-01-27T06:24:31Z</dcterms:created>
  <dcterms:modified xsi:type="dcterms:W3CDTF">2021-01-28T03:24:37Z</dcterms:modified>
</cp:coreProperties>
</file>