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wn\Desktop\"/>
    </mc:Choice>
  </mc:AlternateContent>
  <bookViews>
    <workbookView xWindow="0" yWindow="0" windowWidth="28800" windowHeight="12135" activeTab="11"/>
  </bookViews>
  <sheets>
    <sheet name="январь" sheetId="2" r:id="rId1"/>
    <sheet name="февраль " sheetId="3" r:id="rId2"/>
    <sheet name="март" sheetId="1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 " sheetId="10" r:id="rId10"/>
    <sheet name="ноябрь  " sheetId="11" r:id="rId11"/>
    <sheet name="декабрь  " sheetId="12" r:id="rId12"/>
  </sheets>
  <calcPr calcId="152511"/>
</workbook>
</file>

<file path=xl/calcChain.xml><?xml version="1.0" encoding="utf-8"?>
<calcChain xmlns="http://schemas.openxmlformats.org/spreadsheetml/2006/main">
  <c r="G9" i="12" l="1"/>
  <c r="G11" i="12"/>
  <c r="E7" i="11"/>
  <c r="G10" i="11"/>
  <c r="F7" i="11"/>
  <c r="G11" i="11"/>
  <c r="F7" i="10"/>
  <c r="E7" i="10"/>
  <c r="G12" i="10"/>
  <c r="G11" i="10"/>
  <c r="F7" i="8"/>
  <c r="E7" i="8"/>
  <c r="G11" i="8"/>
  <c r="G12" i="8"/>
  <c r="E7" i="4"/>
  <c r="G10" i="4"/>
  <c r="F7" i="7"/>
  <c r="E7" i="7"/>
  <c r="G11" i="7"/>
  <c r="G12" i="7"/>
  <c r="F7" i="6"/>
  <c r="E7" i="6"/>
  <c r="G12" i="6"/>
  <c r="F7" i="5"/>
  <c r="E7" i="5"/>
  <c r="G12" i="5"/>
  <c r="G11" i="6"/>
  <c r="G11" i="5"/>
  <c r="F7" i="4"/>
  <c r="G11" i="4"/>
  <c r="C7" i="10" l="1"/>
  <c r="B7" i="10"/>
  <c r="D13" i="10"/>
  <c r="D12" i="10"/>
  <c r="C7" i="11"/>
  <c r="B7" i="11"/>
  <c r="D13" i="11"/>
  <c r="D9" i="10"/>
  <c r="C7" i="5"/>
  <c r="B7" i="5"/>
  <c r="D10" i="5"/>
  <c r="D12" i="5"/>
  <c r="C7" i="3"/>
  <c r="B7" i="3"/>
  <c r="D13" i="3"/>
  <c r="C7" i="4"/>
  <c r="B7" i="4"/>
  <c r="D11" i="4"/>
  <c r="C7" i="1"/>
  <c r="B7" i="1"/>
  <c r="D11" i="1"/>
  <c r="D11" i="3"/>
  <c r="J11" i="12" l="1"/>
  <c r="I7" i="12"/>
  <c r="H7" i="12"/>
  <c r="J11" i="9"/>
  <c r="I7" i="9"/>
  <c r="H7" i="9"/>
  <c r="J11" i="11"/>
  <c r="I7" i="11"/>
  <c r="H7" i="11"/>
  <c r="J10" i="11"/>
  <c r="J12" i="11"/>
  <c r="I7" i="10"/>
  <c r="J10" i="10"/>
  <c r="J10" i="7"/>
  <c r="J12" i="5"/>
  <c r="I7" i="5"/>
  <c r="H7" i="5"/>
  <c r="J11" i="6"/>
  <c r="I7" i="6"/>
  <c r="H7" i="6"/>
  <c r="J10" i="5"/>
  <c r="J11" i="4"/>
  <c r="I7" i="4"/>
  <c r="H7" i="4"/>
  <c r="F7" i="12" l="1"/>
  <c r="E7" i="12"/>
  <c r="G7" i="12" s="1"/>
  <c r="F7" i="9"/>
  <c r="G7" i="9" s="1"/>
  <c r="E7" i="9"/>
  <c r="I7" i="8"/>
  <c r="H7" i="8"/>
  <c r="G7" i="8"/>
  <c r="I7" i="7"/>
  <c r="H7" i="7"/>
  <c r="I7" i="1"/>
  <c r="H7" i="1"/>
  <c r="F7" i="1"/>
  <c r="E7" i="1"/>
  <c r="I7" i="2"/>
  <c r="H7" i="2"/>
  <c r="E7" i="2"/>
  <c r="F7" i="2"/>
  <c r="H7" i="10"/>
  <c r="I7" i="3"/>
  <c r="H7" i="3"/>
  <c r="F7" i="3"/>
  <c r="G7" i="3" s="1"/>
  <c r="E7" i="3"/>
  <c r="J9" i="12"/>
  <c r="D9" i="12"/>
  <c r="C7" i="12"/>
  <c r="B7" i="12"/>
  <c r="J9" i="11"/>
  <c r="G9" i="11"/>
  <c r="D9" i="11"/>
  <c r="J9" i="10"/>
  <c r="G9" i="10"/>
  <c r="J9" i="9"/>
  <c r="G9" i="9"/>
  <c r="D9" i="9"/>
  <c r="C7" i="9"/>
  <c r="B7" i="9"/>
  <c r="J9" i="8"/>
  <c r="G9" i="8"/>
  <c r="D9" i="8"/>
  <c r="C7" i="8"/>
  <c r="B7" i="8"/>
  <c r="J9" i="7"/>
  <c r="G9" i="7"/>
  <c r="D9" i="7"/>
  <c r="C7" i="7"/>
  <c r="B7" i="7"/>
  <c r="J9" i="6"/>
  <c r="G9" i="6"/>
  <c r="D9" i="6"/>
  <c r="G7" i="6"/>
  <c r="C7" i="6"/>
  <c r="B7" i="6"/>
  <c r="J9" i="5"/>
  <c r="G9" i="5"/>
  <c r="D9" i="5"/>
  <c r="J9" i="4"/>
  <c r="G9" i="4"/>
  <c r="D9" i="4"/>
  <c r="D7" i="4"/>
  <c r="J9" i="3"/>
  <c r="G9" i="3"/>
  <c r="D9" i="3"/>
  <c r="D7" i="3"/>
  <c r="J9" i="2"/>
  <c r="G9" i="2"/>
  <c r="D9" i="2"/>
  <c r="C7" i="2"/>
  <c r="D7" i="2" s="1"/>
  <c r="G7" i="5" l="1"/>
  <c r="G7" i="2"/>
  <c r="D7" i="12"/>
  <c r="J7" i="8"/>
  <c r="J7" i="7"/>
  <c r="G7" i="11"/>
  <c r="G7" i="10"/>
  <c r="D7" i="10"/>
  <c r="G7" i="7"/>
  <c r="D7" i="5"/>
  <c r="J7" i="3"/>
  <c r="J7" i="2"/>
  <c r="J7" i="4"/>
  <c r="J7" i="5"/>
  <c r="J7" i="6"/>
  <c r="J7" i="9"/>
  <c r="J7" i="12"/>
  <c r="J7" i="11"/>
  <c r="J7" i="10"/>
  <c r="G7" i="4"/>
  <c r="D7" i="11"/>
  <c r="D7" i="9"/>
  <c r="D7" i="8"/>
  <c r="D7" i="7"/>
  <c r="D7" i="6"/>
  <c r="J9" i="1"/>
  <c r="J7" i="1" l="1"/>
  <c r="G9" i="1"/>
  <c r="D9" i="1"/>
  <c r="D7" i="1"/>
  <c r="G7" i="1" l="1"/>
</calcChain>
</file>

<file path=xl/sharedStrings.xml><?xml version="1.0" encoding="utf-8"?>
<sst xmlns="http://schemas.openxmlformats.org/spreadsheetml/2006/main" count="246" uniqueCount="93">
  <si>
    <t>50000,0</t>
  </si>
  <si>
    <t>1288,0</t>
  </si>
  <si>
    <t>399966,0</t>
  </si>
  <si>
    <t>710000,0</t>
  </si>
  <si>
    <t>167761,0</t>
  </si>
  <si>
    <t>132692,0</t>
  </si>
  <si>
    <t>335,0</t>
  </si>
  <si>
    <t>330,0</t>
  </si>
  <si>
    <t>306,0</t>
  </si>
  <si>
    <t>1153,3</t>
  </si>
  <si>
    <t>бағдарламаның атауы</t>
  </si>
  <si>
    <t>% орындалғаны</t>
  </si>
  <si>
    <t>Жоспар 01.02.17</t>
  </si>
  <si>
    <t>Жоспар 01.02.18</t>
  </si>
  <si>
    <t>Жоспар 01.02.19</t>
  </si>
  <si>
    <t>Жоспар  01.03.17</t>
  </si>
  <si>
    <t>Жоспар 01.03.18</t>
  </si>
  <si>
    <t>Жоспар 01.03.19</t>
  </si>
  <si>
    <t>Жоспар 01.04.17</t>
  </si>
  <si>
    <t>Жоспар 01.04.18</t>
  </si>
  <si>
    <t>Жоспар 01.04.19</t>
  </si>
  <si>
    <t>Жоспар 01.05.17</t>
  </si>
  <si>
    <t>Жоспар 01.05.18</t>
  </si>
  <si>
    <t>Жоспар 01.05.19</t>
  </si>
  <si>
    <t>Жоспар 01.06.17</t>
  </si>
  <si>
    <t>Жоспар 01.06.18</t>
  </si>
  <si>
    <t>Жоспар 01.06.19</t>
  </si>
  <si>
    <t>Жоспар  01.07.17</t>
  </si>
  <si>
    <t>Жоспар  01.07.18</t>
  </si>
  <si>
    <t>Жоспар 01.07.19</t>
  </si>
  <si>
    <t>Жоспар  01.08.17</t>
  </si>
  <si>
    <t>Жоспар  01.08.18</t>
  </si>
  <si>
    <t>Жоспар 01.08.19</t>
  </si>
  <si>
    <t>Жоспар  01.09.17</t>
  </si>
  <si>
    <t>Жоспар 01.09.18</t>
  </si>
  <si>
    <t>Жоспар 01.09.19</t>
  </si>
  <si>
    <t>Жоспар  01.10.17</t>
  </si>
  <si>
    <t>Жоспар 01.10.18</t>
  </si>
  <si>
    <t>Жоспар  01.10.19</t>
  </si>
  <si>
    <t>Жоспар  01.11.17</t>
  </si>
  <si>
    <t>Жоспар 01.11.18</t>
  </si>
  <si>
    <t>Жоспар 01.11.19</t>
  </si>
  <si>
    <t>Жоспар  01.12.17</t>
  </si>
  <si>
    <t>Жоспар 01.12.18</t>
  </si>
  <si>
    <t xml:space="preserve"> Жоспар 01.12.19</t>
  </si>
  <si>
    <t>Жоспар  01.01.18</t>
  </si>
  <si>
    <t>Жоспар 01.01.19</t>
  </si>
  <si>
    <t>Жоспар 01.01.20</t>
  </si>
  <si>
    <t>Орындалған</t>
  </si>
  <si>
    <t>Орындалған 01.02.18г</t>
  </si>
  <si>
    <t>Орындалған 01.02.19г</t>
  </si>
  <si>
    <t>Орындалған 01.03.18г</t>
  </si>
  <si>
    <t>Орындалған 01.03.19г</t>
  </si>
  <si>
    <t>Орындалған 01.04.18г</t>
  </si>
  <si>
    <t>Орындалған 01.04.19г</t>
  </si>
  <si>
    <t>Орындалған 01.05.18г</t>
  </si>
  <si>
    <t>Орындалған  01.05.19г</t>
  </si>
  <si>
    <t>Орындалған  01.06.18г</t>
  </si>
  <si>
    <t>Орындалған 01.06.19г</t>
  </si>
  <si>
    <t>Орындалған  01.07.18г</t>
  </si>
  <si>
    <t>Орындалған 01.07.19г</t>
  </si>
  <si>
    <t>Орындалған 01.08.18г</t>
  </si>
  <si>
    <t>Орындалған  01.08.19г</t>
  </si>
  <si>
    <t>Орындалған  01.09.18г</t>
  </si>
  <si>
    <t>Орындалған 01.09.19г</t>
  </si>
  <si>
    <t>Орындалған 01.10.18г</t>
  </si>
  <si>
    <t>Орындалған 01.10.19г</t>
  </si>
  <si>
    <t>Орындалған01.11.18г</t>
  </si>
  <si>
    <t>Орындалған 01.11.19г</t>
  </si>
  <si>
    <t>Орындалған 01.12.18г</t>
  </si>
  <si>
    <t>Орындалған 01.12.19г</t>
  </si>
  <si>
    <t>Орындалған 01.01.19г</t>
  </si>
  <si>
    <t>Орындалған 01.01.20г</t>
  </si>
  <si>
    <t>оның ішінде</t>
  </si>
  <si>
    <t>Барлығы</t>
  </si>
  <si>
    <t>Алматы облысының жер қатынастары басқармасы ММ-нің 2019  жылдың  қаңтар айының қаржылық жоспарының орындалуы туралы ақпарат</t>
  </si>
  <si>
    <t>Алматы облысының жер қатынастары басқармасы ММ-нің 2019 жылдың  ақпан  айының қаржылық жоспарының орындалуы туралы ақпарат</t>
  </si>
  <si>
    <t>Алматы облысының жер қатынастары басқармасы ММ-нің 2019  жылдың  наурыз айының қаржылық жоспарының орындалуы туралы ақпарат</t>
  </si>
  <si>
    <t>Алматы облысының жер қатынастары басқармасы ММ-нің 2019  жылдың  сәуір  айының қаржылық жоспарының орындалуы туралы ақпарат</t>
  </si>
  <si>
    <t>Алматы облысының жер қатынастары басқармасы ММ-нің 2019  жылдың  мамыр айының қаржылық жоспарының орындалуы туралы ақпарат</t>
  </si>
  <si>
    <t>Алматы облысының жер қатынастары басқармасы ММ-нің 2019 жылдың  маусым  айының қаржылық жоспарының орындалуы туралы ақпарат</t>
  </si>
  <si>
    <t>Алматы облысының жер қатынастары басқармасы ММ-нің 2019 жылдың  шілде  айының қаржылық жоспарының орындалуы туралы ақпарат</t>
  </si>
  <si>
    <t>Алматы облысының жер қатынастары басқармасы ММ-нің 2019  жылдың  тамыз айының қаржылық жоспарының орындалуы туралы ақпарат</t>
  </si>
  <si>
    <t>Алматы облысының жер қатынастары басқармасы ММ-нің 2019  жылдың  қыркүйек айының қаржылық жоспарының орындалуы туралы ақпарат</t>
  </si>
  <si>
    <t>Алматы облысының жер қатынастары басқармасы ММ-нің 2019  жылдың  қаңтар  айының қаржылық жоспарының орындалуы туралы ақпарат</t>
  </si>
  <si>
    <t>Алматы облысының жер қатынастары басқармасы ММ-нің 2019  жылдың  қараша айының қаржылық жоспарының орындалуы туралы ақпарат</t>
  </si>
  <si>
    <t>Алматы облысының жер қатынастары басқармасы ММ-нің 2019 жылдың  желтоқсан  айының қаржылық жоспарының орындалуы туралы ақпарат</t>
  </si>
  <si>
    <t>кесте 1</t>
  </si>
  <si>
    <t xml:space="preserve">001"Облыс аумағында жер қатынастарын реттеу саласындағы мемлекеттік саясатты жүзеге  асыру жөніндегі қызметтер" </t>
  </si>
  <si>
    <t xml:space="preserve">010 "Мемлекеттік органның күрделі шығыстары" </t>
  </si>
  <si>
    <t xml:space="preserve">003 «Жер қатынастарын реттеу» </t>
  </si>
  <si>
    <t xml:space="preserve">011 «Облыстық бюджеттерге мемлекеттік мұқтаждар үшін жер учаскелерін алуға берілетін ағымдағы нысаналы трансферттер» </t>
  </si>
  <si>
    <t xml:space="preserve">113"Мемлекеттік басқарудың басқа деңгейлеріне берілетін ағымдағы трансферттер""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</si>
</sst>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164" fontId="0" fillId="0" borderId="6" xfId="0" applyNumberFormat="1" applyBorder="1"/>
    <xf numFmtId="164" fontId="1" fillId="0" borderId="6" xfId="0" applyNumberFormat="1" applyFont="1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1" fontId="0" fillId="0" borderId="6" xfId="0" applyNumberFormat="1" applyBorder="1"/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1" fillId="0" borderId="6" xfId="0" applyNumberFormat="1" applyFont="1" applyFill="1" applyBorder="1"/>
    <xf numFmtId="164" fontId="0" fillId="0" borderId="6" xfId="0" applyNumberFormat="1" applyFill="1" applyBorder="1"/>
    <xf numFmtId="0" fontId="1" fillId="0" borderId="6" xfId="0" applyFont="1" applyFill="1" applyBorder="1"/>
    <xf numFmtId="0" fontId="0" fillId="0" borderId="6" xfId="0" applyFill="1" applyBorder="1"/>
    <xf numFmtId="1" fontId="0" fillId="0" borderId="6" xfId="0" applyNumberFormat="1" applyFill="1" applyBorder="1"/>
    <xf numFmtId="0" fontId="0" fillId="0" borderId="0" xfId="0" applyFill="1"/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vertical="center"/>
    </xf>
    <xf numFmtId="164" fontId="0" fillId="0" borderId="6" xfId="0" applyNumberFormat="1" applyFill="1" applyBorder="1" applyAlignment="1"/>
    <xf numFmtId="164" fontId="0" fillId="0" borderId="6" xfId="0" applyNumberFormat="1" applyFill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5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5" fillId="2" borderId="6" xfId="0" applyNumberFormat="1" applyFont="1" applyFill="1" applyBorder="1" applyAlignment="1">
      <alignment wrapText="1"/>
    </xf>
    <xf numFmtId="164" fontId="0" fillId="0" borderId="6" xfId="0" applyNumberFormat="1" applyBorder="1" applyAlignment="1"/>
    <xf numFmtId="0" fontId="0" fillId="0" borderId="6" xfId="0" applyBorder="1" applyAlignment="1"/>
    <xf numFmtId="1" fontId="0" fillId="0" borderId="6" xfId="0" applyNumberFormat="1" applyBorder="1" applyAlignment="1"/>
    <xf numFmtId="164" fontId="1" fillId="0" borderId="6" xfId="0" applyNumberFormat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0" fillId="0" borderId="6" xfId="0" applyFill="1" applyBorder="1" applyAlignment="1"/>
    <xf numFmtId="165" fontId="1" fillId="0" borderId="6" xfId="0" applyNumberFormat="1" applyFont="1" applyBorder="1" applyAlignment="1"/>
    <xf numFmtId="165" fontId="1" fillId="0" borderId="0" xfId="0" applyNumberFormat="1" applyFont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49" fontId="0" fillId="0" borderId="6" xfId="0" applyNumberFormat="1" applyFill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9" sqref="A9:A13"/>
    </sheetView>
  </sheetViews>
  <sheetFormatPr defaultRowHeight="12.75" x14ac:dyDescent="0.2"/>
  <cols>
    <col min="1" max="1" width="35.140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s="26" t="s">
        <v>87</v>
      </c>
    </row>
    <row r="2" spans="1:10" ht="31.5" customHeight="1" x14ac:dyDescent="0.2">
      <c r="A2" s="20" t="s">
        <v>75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12</v>
      </c>
      <c r="C6" s="2" t="s">
        <v>48</v>
      </c>
      <c r="D6" s="2" t="s">
        <v>11</v>
      </c>
      <c r="E6" s="2" t="s">
        <v>13</v>
      </c>
      <c r="F6" s="2" t="s">
        <v>49</v>
      </c>
      <c r="G6" s="2" t="s">
        <v>11</v>
      </c>
      <c r="H6" s="2" t="s">
        <v>14</v>
      </c>
      <c r="I6" s="2" t="s">
        <v>50</v>
      </c>
      <c r="J6" s="2" t="s">
        <v>11</v>
      </c>
    </row>
    <row r="7" spans="1:10" x14ac:dyDescent="0.2">
      <c r="A7" s="3" t="s">
        <v>74</v>
      </c>
      <c r="B7" s="12">
        <v>4569</v>
      </c>
      <c r="C7" s="13">
        <f>SUM(C9:C10)</f>
        <v>4254</v>
      </c>
      <c r="D7" s="13">
        <f>C7*100/B7</f>
        <v>93.105712409717668</v>
      </c>
      <c r="E7" s="13">
        <f>SUM(E9:E10)</f>
        <v>2836</v>
      </c>
      <c r="F7" s="13">
        <f>SUM(F9:F10)</f>
        <v>2630</v>
      </c>
      <c r="G7" s="13">
        <f>F7*100/E7</f>
        <v>92.736248236953458</v>
      </c>
      <c r="H7" s="13">
        <f>SUM(H9:H10)</f>
        <v>2526</v>
      </c>
      <c r="I7" s="13">
        <f>SUM(I9:I10)</f>
        <v>2392</v>
      </c>
      <c r="J7" s="13">
        <f>I7*100/H7</f>
        <v>94.695170229612032</v>
      </c>
    </row>
    <row r="8" spans="1:10" x14ac:dyDescent="0.2">
      <c r="A8" s="6" t="s">
        <v>73</v>
      </c>
      <c r="B8" s="14"/>
      <c r="C8" s="15"/>
      <c r="D8" s="16"/>
      <c r="E8" s="15"/>
      <c r="F8" s="15"/>
      <c r="G8" s="15"/>
      <c r="H8" s="15"/>
      <c r="I8" s="15"/>
      <c r="J8" s="15"/>
    </row>
    <row r="9" spans="1:10" ht="78.75" x14ac:dyDescent="0.2">
      <c r="A9" s="27" t="s">
        <v>88</v>
      </c>
      <c r="B9" s="31">
        <v>4569</v>
      </c>
      <c r="C9" s="31">
        <v>4254</v>
      </c>
      <c r="D9" s="33">
        <f>C9*100/B9</f>
        <v>93.105712409717668</v>
      </c>
      <c r="E9" s="33">
        <v>2836</v>
      </c>
      <c r="F9" s="33">
        <v>2630</v>
      </c>
      <c r="G9" s="33">
        <f>F9*100/E9</f>
        <v>92.736248236953458</v>
      </c>
      <c r="H9" s="33">
        <v>2526</v>
      </c>
      <c r="I9" s="33">
        <v>2392</v>
      </c>
      <c r="J9" s="33">
        <f>I9*100/H9</f>
        <v>94.695170229612032</v>
      </c>
    </row>
    <row r="10" spans="1:10" ht="31.5" x14ac:dyDescent="0.2">
      <c r="A10" s="30" t="s">
        <v>90</v>
      </c>
      <c r="B10" s="15"/>
      <c r="C10" s="15"/>
      <c r="D10" s="16"/>
      <c r="E10" s="15"/>
      <c r="F10" s="15"/>
      <c r="G10" s="13"/>
      <c r="H10" s="15"/>
      <c r="I10" s="15"/>
      <c r="J10" s="13"/>
    </row>
    <row r="11" spans="1:10" ht="31.5" x14ac:dyDescent="0.2">
      <c r="A11" s="30" t="s">
        <v>89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78.75" x14ac:dyDescent="0.2">
      <c r="A12" s="30" t="s">
        <v>91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63" x14ac:dyDescent="0.25">
      <c r="A13" s="29" t="s">
        <v>92</v>
      </c>
      <c r="B13" s="8"/>
      <c r="C13" s="8"/>
      <c r="D13" s="8"/>
      <c r="E13" s="8"/>
      <c r="F13" s="8"/>
      <c r="G13" s="8"/>
      <c r="H13" s="8"/>
      <c r="I13" s="8"/>
      <c r="J13" s="8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2" workbookViewId="0">
      <selection activeCell="A9" sqref="A9:A13"/>
    </sheetView>
  </sheetViews>
  <sheetFormatPr defaultRowHeight="12.75" x14ac:dyDescent="0.2"/>
  <cols>
    <col min="1" max="1" width="33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84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39</v>
      </c>
      <c r="C6" s="2" t="s">
        <v>48</v>
      </c>
      <c r="D6" s="2" t="s">
        <v>11</v>
      </c>
      <c r="E6" s="2" t="s">
        <v>40</v>
      </c>
      <c r="F6" s="2" t="s">
        <v>67</v>
      </c>
      <c r="G6" s="2" t="s">
        <v>11</v>
      </c>
      <c r="H6" s="2" t="s">
        <v>41</v>
      </c>
      <c r="I6" s="2" t="s">
        <v>68</v>
      </c>
      <c r="J6" s="2" t="s">
        <v>11</v>
      </c>
    </row>
    <row r="7" spans="1:10" x14ac:dyDescent="0.2">
      <c r="A7" s="3" t="s">
        <v>74</v>
      </c>
      <c r="B7" s="5">
        <f>B9+B10+B12+B13</f>
        <v>50712</v>
      </c>
      <c r="C7" s="5">
        <f>C9+C10+C12+C13</f>
        <v>49844</v>
      </c>
      <c r="D7" s="4">
        <f>C7*100/B7</f>
        <v>98.288373560498499</v>
      </c>
      <c r="E7" s="5">
        <f>E9+E10+E11+E12</f>
        <v>126907</v>
      </c>
      <c r="F7" s="5">
        <f>F9+F10+F11+F12</f>
        <v>125764</v>
      </c>
      <c r="G7" s="4">
        <f>F7*100/E7</f>
        <v>99.099340461913059</v>
      </c>
      <c r="H7" s="5">
        <f>H9+H10</f>
        <v>759044</v>
      </c>
      <c r="I7" s="5">
        <f>I9+I10</f>
        <v>758053</v>
      </c>
      <c r="J7" s="4">
        <f>I7*100/H7</f>
        <v>99.869441033721358</v>
      </c>
    </row>
    <row r="8" spans="1:10" x14ac:dyDescent="0.2">
      <c r="A8" s="6" t="s">
        <v>73</v>
      </c>
      <c r="B8" s="7"/>
      <c r="C8" s="8"/>
      <c r="D8" s="9"/>
      <c r="E8" s="8"/>
      <c r="F8" s="8"/>
      <c r="G8" s="8"/>
      <c r="H8" s="8"/>
      <c r="I8" s="8"/>
      <c r="J8" s="8"/>
    </row>
    <row r="9" spans="1:10" ht="78.75" x14ac:dyDescent="0.2">
      <c r="A9" s="30" t="s">
        <v>88</v>
      </c>
      <c r="B9" s="59">
        <v>43222</v>
      </c>
      <c r="C9" s="59">
        <v>42354</v>
      </c>
      <c r="D9" s="40">
        <f>C9*100/B9</f>
        <v>97.991763453796679</v>
      </c>
      <c r="E9" s="40">
        <v>47737</v>
      </c>
      <c r="F9" s="40">
        <v>46594</v>
      </c>
      <c r="G9" s="40">
        <f>F9*100/E9</f>
        <v>97.605630852378653</v>
      </c>
      <c r="H9" s="41">
        <v>49044</v>
      </c>
      <c r="I9" s="41">
        <v>48053</v>
      </c>
      <c r="J9" s="41">
        <f>I9*100/H9</f>
        <v>97.97936546774325</v>
      </c>
    </row>
    <row r="10" spans="1:10" ht="31.5" x14ac:dyDescent="0.2">
      <c r="A10" s="30" t="s">
        <v>90</v>
      </c>
      <c r="B10" s="43"/>
      <c r="C10" s="43"/>
      <c r="D10" s="40"/>
      <c r="E10" s="43"/>
      <c r="F10" s="43"/>
      <c r="G10" s="40"/>
      <c r="H10" s="60" t="s">
        <v>3</v>
      </c>
      <c r="I10" s="60" t="s">
        <v>3</v>
      </c>
      <c r="J10" s="41">
        <f>I10*100/H10</f>
        <v>100</v>
      </c>
    </row>
    <row r="11" spans="1:10" ht="31.5" x14ac:dyDescent="0.2">
      <c r="A11" s="30" t="s">
        <v>89</v>
      </c>
      <c r="B11" s="43"/>
      <c r="C11" s="43"/>
      <c r="D11" s="40"/>
      <c r="E11" s="43">
        <v>240</v>
      </c>
      <c r="F11" s="43">
        <v>240</v>
      </c>
      <c r="G11" s="40">
        <f t="shared" ref="G11:G12" si="0">F11*100/E11</f>
        <v>100</v>
      </c>
      <c r="H11" s="45"/>
      <c r="I11" s="45"/>
      <c r="J11" s="45"/>
    </row>
    <row r="12" spans="1:10" ht="78.75" x14ac:dyDescent="0.2">
      <c r="A12" s="30" t="s">
        <v>91</v>
      </c>
      <c r="B12" s="43">
        <v>4763</v>
      </c>
      <c r="C12" s="43">
        <v>4763</v>
      </c>
      <c r="D12" s="40">
        <f t="shared" ref="D12:D13" si="1">C12*100/B12</f>
        <v>100</v>
      </c>
      <c r="E12" s="43">
        <v>78930</v>
      </c>
      <c r="F12" s="43">
        <v>78930</v>
      </c>
      <c r="G12" s="40">
        <f t="shared" si="0"/>
        <v>100</v>
      </c>
      <c r="H12" s="43"/>
      <c r="I12" s="43"/>
      <c r="J12" s="43"/>
    </row>
    <row r="13" spans="1:10" ht="78.75" x14ac:dyDescent="0.2">
      <c r="A13" s="63" t="s">
        <v>92</v>
      </c>
      <c r="B13" s="43">
        <v>2727</v>
      </c>
      <c r="C13" s="43">
        <v>2727</v>
      </c>
      <c r="D13" s="40">
        <f t="shared" si="1"/>
        <v>100</v>
      </c>
      <c r="E13" s="43"/>
      <c r="F13" s="43"/>
      <c r="G13" s="43"/>
      <c r="H13" s="43"/>
      <c r="I13" s="43"/>
      <c r="J13" s="4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M25" sqref="M25"/>
    </sheetView>
  </sheetViews>
  <sheetFormatPr defaultRowHeight="12.75" x14ac:dyDescent="0.2"/>
  <cols>
    <col min="1" max="1" width="32.5703125" customWidth="1"/>
    <col min="2" max="2" width="8.85546875" customWidth="1"/>
    <col min="3" max="3" width="9.28515625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85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42</v>
      </c>
      <c r="C6" s="2" t="s">
        <v>48</v>
      </c>
      <c r="D6" s="2" t="s">
        <v>11</v>
      </c>
      <c r="E6" s="2" t="s">
        <v>43</v>
      </c>
      <c r="F6" s="2" t="s">
        <v>69</v>
      </c>
      <c r="G6" s="2" t="s">
        <v>11</v>
      </c>
      <c r="H6" s="2" t="s">
        <v>44</v>
      </c>
      <c r="I6" s="2" t="s">
        <v>70</v>
      </c>
      <c r="J6" s="2" t="s">
        <v>11</v>
      </c>
    </row>
    <row r="7" spans="1:10" x14ac:dyDescent="0.2">
      <c r="A7" s="3" t="s">
        <v>74</v>
      </c>
      <c r="B7" s="5">
        <f>B9+B10+B13</f>
        <v>612987</v>
      </c>
      <c r="C7" s="5">
        <f>C9+C10+C13</f>
        <v>611634.80000000005</v>
      </c>
      <c r="D7" s="4">
        <f>C7*100/B7</f>
        <v>99.779408046173913</v>
      </c>
      <c r="E7" s="4">
        <f>SUM(E9:E10)+E11</f>
        <v>50237</v>
      </c>
      <c r="F7" s="4">
        <f>SUM(F9:F10)+F11</f>
        <v>50180</v>
      </c>
      <c r="G7" s="4">
        <f>F7*100/E7</f>
        <v>99.886537810776915</v>
      </c>
      <c r="H7" s="18">
        <f>H9+H10+H11+H12</f>
        <v>355137</v>
      </c>
      <c r="I7" s="18">
        <f>I9+I10+I11+I12</f>
        <v>354373</v>
      </c>
      <c r="J7" s="18">
        <f>I7*100/H7</f>
        <v>99.784871753717582</v>
      </c>
    </row>
    <row r="8" spans="1:10" x14ac:dyDescent="0.2">
      <c r="A8" s="6" t="s">
        <v>73</v>
      </c>
      <c r="B8" s="7"/>
      <c r="C8" s="8"/>
      <c r="D8" s="9"/>
      <c r="E8" s="8"/>
      <c r="F8" s="8"/>
      <c r="G8" s="8"/>
      <c r="H8" s="19"/>
      <c r="I8" s="19"/>
      <c r="J8" s="19"/>
    </row>
    <row r="9" spans="1:10" ht="78.75" x14ac:dyDescent="0.2">
      <c r="A9" s="68" t="s">
        <v>88</v>
      </c>
      <c r="B9" s="34">
        <v>55759</v>
      </c>
      <c r="C9" s="34">
        <v>54406.8</v>
      </c>
      <c r="D9" s="52">
        <f>C9*100/B9</f>
        <v>97.574920640614067</v>
      </c>
      <c r="E9" s="52">
        <v>47342</v>
      </c>
      <c r="F9" s="52">
        <v>47285</v>
      </c>
      <c r="G9" s="52">
        <f>F9*100/E9</f>
        <v>99.879599509948889</v>
      </c>
      <c r="H9" s="33">
        <v>54349</v>
      </c>
      <c r="I9" s="33">
        <v>53585</v>
      </c>
      <c r="J9" s="33">
        <f>I9*100/H9</f>
        <v>98.594270363760145</v>
      </c>
    </row>
    <row r="10" spans="1:10" ht="31.5" x14ac:dyDescent="0.2">
      <c r="A10" s="68" t="s">
        <v>90</v>
      </c>
      <c r="B10" s="54"/>
      <c r="C10" s="54"/>
      <c r="D10" s="52"/>
      <c r="E10" s="54">
        <v>2318</v>
      </c>
      <c r="F10" s="54">
        <v>2318</v>
      </c>
      <c r="G10" s="52">
        <f>F10*100/E10</f>
        <v>100</v>
      </c>
      <c r="H10" s="64" t="s">
        <v>4</v>
      </c>
      <c r="I10" s="64" t="s">
        <v>4</v>
      </c>
      <c r="J10" s="33">
        <f t="shared" ref="J10:J12" si="0">I10*100/H10</f>
        <v>100</v>
      </c>
    </row>
    <row r="11" spans="1:10" ht="31.5" x14ac:dyDescent="0.2">
      <c r="A11" s="68" t="s">
        <v>89</v>
      </c>
      <c r="B11" s="54"/>
      <c r="C11" s="54"/>
      <c r="D11" s="52"/>
      <c r="E11" s="54">
        <v>577</v>
      </c>
      <c r="F11" s="54">
        <v>577</v>
      </c>
      <c r="G11" s="52">
        <f t="shared" ref="G11" si="1">F11*100/E11</f>
        <v>100</v>
      </c>
      <c r="H11" s="64" t="s">
        <v>6</v>
      </c>
      <c r="I11" s="64">
        <v>335</v>
      </c>
      <c r="J11" s="33">
        <f t="shared" si="0"/>
        <v>100</v>
      </c>
    </row>
    <row r="12" spans="1:10" ht="78.75" x14ac:dyDescent="0.2">
      <c r="A12" s="68" t="s">
        <v>91</v>
      </c>
      <c r="B12" s="54"/>
      <c r="C12" s="54"/>
      <c r="D12" s="52"/>
      <c r="E12" s="54"/>
      <c r="F12" s="54"/>
      <c r="G12" s="54"/>
      <c r="H12" s="64" t="s">
        <v>5</v>
      </c>
      <c r="I12" s="64" t="s">
        <v>5</v>
      </c>
      <c r="J12" s="33">
        <f t="shared" si="0"/>
        <v>100</v>
      </c>
    </row>
    <row r="13" spans="1:10" ht="78.75" x14ac:dyDescent="0.2">
      <c r="A13" s="69" t="s">
        <v>92</v>
      </c>
      <c r="B13" s="54">
        <v>557228</v>
      </c>
      <c r="C13" s="54">
        <v>557228</v>
      </c>
      <c r="D13" s="52">
        <f t="shared" ref="D13" si="2">C13*100/B13</f>
        <v>100</v>
      </c>
      <c r="E13" s="54"/>
      <c r="F13" s="54"/>
      <c r="G13" s="54"/>
      <c r="H13" s="54"/>
      <c r="I13" s="54"/>
      <c r="J13" s="54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P4" sqref="P4"/>
    </sheetView>
  </sheetViews>
  <sheetFormatPr defaultRowHeight="12.75" x14ac:dyDescent="0.2"/>
  <cols>
    <col min="1" max="1" width="33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1" x14ac:dyDescent="0.2">
      <c r="I1" t="s">
        <v>87</v>
      </c>
    </row>
    <row r="2" spans="1:11" ht="31.5" customHeight="1" x14ac:dyDescent="0.2">
      <c r="A2" s="20" t="s">
        <v>86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1"/>
    </row>
    <row r="5" spans="1:11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1" ht="42.75" customHeight="1" x14ac:dyDescent="0.2">
      <c r="A6" s="22"/>
      <c r="B6" s="2" t="s">
        <v>45</v>
      </c>
      <c r="C6" s="2" t="s">
        <v>48</v>
      </c>
      <c r="D6" s="2" t="s">
        <v>11</v>
      </c>
      <c r="E6" s="2" t="s">
        <v>46</v>
      </c>
      <c r="F6" s="2" t="s">
        <v>71</v>
      </c>
      <c r="G6" s="2" t="s">
        <v>11</v>
      </c>
      <c r="H6" s="2" t="s">
        <v>47</v>
      </c>
      <c r="I6" s="2" t="s">
        <v>72</v>
      </c>
      <c r="J6" s="2" t="s">
        <v>11</v>
      </c>
    </row>
    <row r="7" spans="1:11" x14ac:dyDescent="0.2">
      <c r="A7" s="3" t="s">
        <v>74</v>
      </c>
      <c r="B7" s="39">
        <f>B9+B10</f>
        <v>55317</v>
      </c>
      <c r="C7" s="40">
        <f>SUM(C9:C10)</f>
        <v>55313</v>
      </c>
      <c r="D7" s="40">
        <f>C7*100/B7</f>
        <v>99.992768949870751</v>
      </c>
      <c r="E7" s="40">
        <f>SUM(E9:E10)</f>
        <v>56349</v>
      </c>
      <c r="F7" s="40">
        <f>SUM(F9:F10)</f>
        <v>56345</v>
      </c>
      <c r="G7" s="40">
        <f>F7*100/E7</f>
        <v>99.99290138245577</v>
      </c>
      <c r="H7" s="40">
        <f>H9+H10+H11</f>
        <v>60415</v>
      </c>
      <c r="I7" s="40">
        <f>I9+I10+I11</f>
        <v>60410</v>
      </c>
      <c r="J7" s="40">
        <f>I7*100/H7</f>
        <v>99.991723909625094</v>
      </c>
    </row>
    <row r="8" spans="1:11" x14ac:dyDescent="0.2">
      <c r="A8" s="6" t="s">
        <v>73</v>
      </c>
      <c r="B8" s="42"/>
      <c r="C8" s="43"/>
      <c r="D8" s="44"/>
      <c r="E8" s="43"/>
      <c r="F8" s="43"/>
      <c r="G8" s="40"/>
      <c r="H8" s="43"/>
      <c r="I8" s="43"/>
      <c r="J8" s="43"/>
    </row>
    <row r="9" spans="1:11" ht="78.75" x14ac:dyDescent="0.2">
      <c r="A9" s="30" t="s">
        <v>88</v>
      </c>
      <c r="B9" s="38">
        <v>55317</v>
      </c>
      <c r="C9" s="38">
        <v>55313</v>
      </c>
      <c r="D9" s="40">
        <f>C9*100/B9</f>
        <v>99.992768949870751</v>
      </c>
      <c r="E9" s="40">
        <v>56349</v>
      </c>
      <c r="F9" s="40">
        <v>56345</v>
      </c>
      <c r="G9" s="40">
        <f t="shared" ref="G9:G11" si="0">F9*100/E9</f>
        <v>99.99290138245577</v>
      </c>
      <c r="H9" s="41">
        <v>60109</v>
      </c>
      <c r="I9" s="41">
        <v>60104</v>
      </c>
      <c r="J9" s="41">
        <f>I9*100/H9</f>
        <v>99.991681778103114</v>
      </c>
      <c r="K9" s="17"/>
    </row>
    <row r="10" spans="1:11" ht="31.5" x14ac:dyDescent="0.2">
      <c r="A10" s="30" t="s">
        <v>90</v>
      </c>
      <c r="B10" s="43">
        <v>0</v>
      </c>
      <c r="C10" s="43">
        <v>0</v>
      </c>
      <c r="D10" s="44">
        <v>0</v>
      </c>
      <c r="E10" s="43"/>
      <c r="F10" s="43"/>
      <c r="G10" s="40"/>
      <c r="H10" s="45"/>
      <c r="I10" s="45"/>
      <c r="J10" s="41"/>
      <c r="K10" s="17"/>
    </row>
    <row r="11" spans="1:11" ht="31.5" x14ac:dyDescent="0.2">
      <c r="A11" s="30" t="s">
        <v>89</v>
      </c>
      <c r="B11" s="43"/>
      <c r="C11" s="43"/>
      <c r="D11" s="43"/>
      <c r="E11" s="43">
        <v>1704</v>
      </c>
      <c r="F11" s="43">
        <v>1704</v>
      </c>
      <c r="G11" s="40">
        <f t="shared" si="0"/>
        <v>100</v>
      </c>
      <c r="H11" s="60" t="s">
        <v>8</v>
      </c>
      <c r="I11" s="60" t="s">
        <v>8</v>
      </c>
      <c r="J11" s="41">
        <f t="shared" ref="J11" si="1">I11*100/H11</f>
        <v>100</v>
      </c>
      <c r="K11" s="17"/>
    </row>
    <row r="12" spans="1:11" ht="78.75" x14ac:dyDescent="0.2">
      <c r="A12" s="30" t="s">
        <v>91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1" ht="78.75" x14ac:dyDescent="0.2">
      <c r="A13" s="63" t="s">
        <v>92</v>
      </c>
      <c r="B13" s="43"/>
      <c r="C13" s="43"/>
      <c r="D13" s="43"/>
      <c r="E13" s="43"/>
      <c r="F13" s="43"/>
      <c r="G13" s="43"/>
      <c r="H13" s="43"/>
      <c r="I13" s="43"/>
      <c r="J13" s="4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9" sqref="A9:A13"/>
    </sheetView>
  </sheetViews>
  <sheetFormatPr defaultRowHeight="12.75" x14ac:dyDescent="0.2"/>
  <cols>
    <col min="1" max="1" width="40.8554687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15</v>
      </c>
      <c r="C6" s="2" t="s">
        <v>48</v>
      </c>
      <c r="D6" s="2" t="s">
        <v>11</v>
      </c>
      <c r="E6" s="2" t="s">
        <v>16</v>
      </c>
      <c r="F6" s="2" t="s">
        <v>51</v>
      </c>
      <c r="G6" s="2" t="s">
        <v>11</v>
      </c>
      <c r="H6" s="2" t="s">
        <v>17</v>
      </c>
      <c r="I6" s="2" t="s">
        <v>52</v>
      </c>
      <c r="J6" s="2" t="s">
        <v>11</v>
      </c>
    </row>
    <row r="7" spans="1:10" x14ac:dyDescent="0.2">
      <c r="A7" s="3" t="s">
        <v>74</v>
      </c>
      <c r="B7" s="39">
        <f>B9+B11+B13</f>
        <v>12549.3</v>
      </c>
      <c r="C7" s="39">
        <f>C9+C11+C13</f>
        <v>12490.6</v>
      </c>
      <c r="D7" s="40">
        <f>C7*100/B7</f>
        <v>99.532244826404664</v>
      </c>
      <c r="E7" s="40">
        <f t="shared" ref="E7:F7" si="0">SUM(E9:E10)</f>
        <v>6513</v>
      </c>
      <c r="F7" s="40">
        <f t="shared" si="0"/>
        <v>6337</v>
      </c>
      <c r="G7" s="40">
        <f>F7*100/E7</f>
        <v>97.297712267772141</v>
      </c>
      <c r="H7" s="41">
        <f t="shared" ref="H7:I7" si="1">SUM(H9:H10)</f>
        <v>9646</v>
      </c>
      <c r="I7" s="41">
        <f t="shared" si="1"/>
        <v>9166</v>
      </c>
      <c r="J7" s="41">
        <f>I7*100/H7</f>
        <v>95.023844080447859</v>
      </c>
    </row>
    <row r="8" spans="1:10" x14ac:dyDescent="0.2">
      <c r="A8" s="6" t="s">
        <v>73</v>
      </c>
      <c r="B8" s="42"/>
      <c r="C8" s="43"/>
      <c r="D8" s="44"/>
      <c r="E8" s="43"/>
      <c r="F8" s="43"/>
      <c r="G8" s="43"/>
      <c r="H8" s="45"/>
      <c r="I8" s="45"/>
      <c r="J8" s="45"/>
    </row>
    <row r="9" spans="1:10" ht="63" x14ac:dyDescent="0.2">
      <c r="A9" s="27" t="s">
        <v>88</v>
      </c>
      <c r="B9" s="38">
        <v>6547</v>
      </c>
      <c r="C9" s="38">
        <v>6488.3</v>
      </c>
      <c r="D9" s="40">
        <f>C9*100/B9</f>
        <v>99.10340614021689</v>
      </c>
      <c r="E9" s="40">
        <v>6513</v>
      </c>
      <c r="F9" s="40">
        <v>6337</v>
      </c>
      <c r="G9" s="40">
        <f>F9*100/E9</f>
        <v>97.297712267772141</v>
      </c>
      <c r="H9" s="41">
        <v>9646</v>
      </c>
      <c r="I9" s="41">
        <v>9166</v>
      </c>
      <c r="J9" s="41">
        <f>I9*100/H9</f>
        <v>95.023844080447859</v>
      </c>
    </row>
    <row r="10" spans="1:10" ht="15.75" x14ac:dyDescent="0.2">
      <c r="A10" s="30" t="s">
        <v>90</v>
      </c>
      <c r="B10" s="43"/>
      <c r="C10" s="43"/>
      <c r="D10" s="40"/>
      <c r="E10" s="43"/>
      <c r="F10" s="43"/>
      <c r="G10" s="40"/>
      <c r="H10" s="43"/>
      <c r="I10" s="43"/>
      <c r="J10" s="40"/>
    </row>
    <row r="11" spans="1:10" ht="31.5" x14ac:dyDescent="0.2">
      <c r="A11" s="30" t="s">
        <v>89</v>
      </c>
      <c r="B11" s="46" t="s">
        <v>9</v>
      </c>
      <c r="C11" s="46" t="s">
        <v>9</v>
      </c>
      <c r="D11" s="40">
        <f t="shared" ref="D11:D13" si="2">C11*100/B11</f>
        <v>100</v>
      </c>
      <c r="E11" s="46"/>
      <c r="F11" s="46"/>
      <c r="G11" s="46"/>
      <c r="H11" s="46"/>
      <c r="I11" s="46"/>
      <c r="J11" s="46"/>
    </row>
    <row r="12" spans="1:10" ht="63" x14ac:dyDescent="0.25">
      <c r="A12" s="28" t="s">
        <v>91</v>
      </c>
      <c r="B12" s="46"/>
      <c r="C12" s="46"/>
      <c r="D12" s="40"/>
      <c r="E12" s="46"/>
      <c r="F12" s="46"/>
      <c r="G12" s="46"/>
      <c r="H12" s="46"/>
      <c r="I12" s="46"/>
      <c r="J12" s="46"/>
    </row>
    <row r="13" spans="1:10" ht="63" x14ac:dyDescent="0.25">
      <c r="A13" s="29" t="s">
        <v>92</v>
      </c>
      <c r="B13" s="11">
        <v>4849</v>
      </c>
      <c r="C13" s="11">
        <v>4849</v>
      </c>
      <c r="D13" s="10">
        <f t="shared" si="2"/>
        <v>100</v>
      </c>
      <c r="E13" s="8"/>
      <c r="F13" s="8"/>
      <c r="G13" s="8"/>
      <c r="H13" s="8"/>
      <c r="I13" s="8"/>
      <c r="J13" s="8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9" sqref="A9:A13"/>
    </sheetView>
  </sheetViews>
  <sheetFormatPr defaultRowHeight="12.75" x14ac:dyDescent="0.2"/>
  <cols>
    <col min="1" max="1" width="44.57031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77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18</v>
      </c>
      <c r="C6" s="2" t="s">
        <v>48</v>
      </c>
      <c r="D6" s="2" t="s">
        <v>11</v>
      </c>
      <c r="E6" s="2" t="s">
        <v>19</v>
      </c>
      <c r="F6" s="2" t="s">
        <v>53</v>
      </c>
      <c r="G6" s="2" t="s">
        <v>11</v>
      </c>
      <c r="H6" s="2" t="s">
        <v>20</v>
      </c>
      <c r="I6" s="2" t="s">
        <v>54</v>
      </c>
      <c r="J6" s="2" t="s">
        <v>11</v>
      </c>
    </row>
    <row r="7" spans="1:10" x14ac:dyDescent="0.2">
      <c r="A7" s="3" t="s">
        <v>74</v>
      </c>
      <c r="B7" s="51">
        <f>B9+B11</f>
        <v>16205</v>
      </c>
      <c r="C7" s="51">
        <f>C9+C11</f>
        <v>16199</v>
      </c>
      <c r="D7" s="52">
        <f>C7*100/B7</f>
        <v>99.962974390620175</v>
      </c>
      <c r="E7" s="52">
        <f>SUM(E9:E10)</f>
        <v>10951</v>
      </c>
      <c r="F7" s="52">
        <f>SUM(F9:F10)</f>
        <v>10473</v>
      </c>
      <c r="G7" s="52">
        <f>F7*100/E7</f>
        <v>95.635101817185642</v>
      </c>
      <c r="H7" s="52">
        <f>SUM(H9:H10)</f>
        <v>13504</v>
      </c>
      <c r="I7" s="52">
        <f>SUM(I9:I10)</f>
        <v>13419</v>
      </c>
      <c r="J7" s="52">
        <f>I7*100/H7</f>
        <v>99.370556872037909</v>
      </c>
    </row>
    <row r="8" spans="1:10" x14ac:dyDescent="0.2">
      <c r="A8" s="6" t="s">
        <v>73</v>
      </c>
      <c r="B8" s="53"/>
      <c r="C8" s="54"/>
      <c r="D8" s="55"/>
      <c r="E8" s="54"/>
      <c r="F8" s="54"/>
      <c r="G8" s="54"/>
      <c r="H8" s="54"/>
      <c r="I8" s="54"/>
      <c r="J8" s="54"/>
    </row>
    <row r="9" spans="1:10" ht="63" x14ac:dyDescent="0.25">
      <c r="A9" s="28" t="s">
        <v>88</v>
      </c>
      <c r="B9" s="34">
        <v>14453</v>
      </c>
      <c r="C9" s="34">
        <v>14447</v>
      </c>
      <c r="D9" s="52">
        <f>C9*100/B9</f>
        <v>99.958486127447586</v>
      </c>
      <c r="E9" s="52">
        <v>10951</v>
      </c>
      <c r="F9" s="52">
        <v>10473</v>
      </c>
      <c r="G9" s="52">
        <f>F9*100/E9</f>
        <v>95.635101817185642</v>
      </c>
      <c r="H9" s="33">
        <v>13504</v>
      </c>
      <c r="I9" s="33">
        <v>13419</v>
      </c>
      <c r="J9" s="33">
        <f>I9*100/H9</f>
        <v>99.370556872037909</v>
      </c>
    </row>
    <row r="10" spans="1:10" ht="15.75" x14ac:dyDescent="0.2">
      <c r="A10" s="30" t="s">
        <v>90</v>
      </c>
      <c r="B10" s="54"/>
      <c r="C10" s="54"/>
      <c r="D10" s="52"/>
      <c r="E10" s="54"/>
      <c r="F10" s="54"/>
      <c r="G10" s="52"/>
      <c r="H10" s="54"/>
      <c r="I10" s="54"/>
      <c r="J10" s="52"/>
    </row>
    <row r="11" spans="1:10" ht="31.5" x14ac:dyDescent="0.2">
      <c r="A11" s="30" t="s">
        <v>89</v>
      </c>
      <c r="B11" s="54">
        <v>1752</v>
      </c>
      <c r="C11" s="54">
        <v>1752</v>
      </c>
      <c r="D11" s="52">
        <f t="shared" ref="D11" si="0">C11*100/B11</f>
        <v>100</v>
      </c>
      <c r="E11" s="54"/>
      <c r="F11" s="54"/>
      <c r="G11" s="54"/>
      <c r="H11" s="54"/>
      <c r="I11" s="54"/>
      <c r="J11" s="54"/>
    </row>
    <row r="12" spans="1:10" ht="63" x14ac:dyDescent="0.25">
      <c r="A12" s="47" t="s">
        <v>91</v>
      </c>
      <c r="B12" s="54"/>
      <c r="C12" s="54"/>
      <c r="D12" s="54"/>
      <c r="E12" s="54"/>
      <c r="F12" s="54"/>
      <c r="G12" s="56"/>
      <c r="H12" s="54"/>
      <c r="I12" s="54"/>
      <c r="J12" s="54"/>
    </row>
    <row r="13" spans="1:10" ht="63" x14ac:dyDescent="0.25">
      <c r="A13" s="29" t="s">
        <v>92</v>
      </c>
      <c r="B13" s="54"/>
      <c r="C13" s="54"/>
      <c r="D13" s="54"/>
      <c r="E13" s="54"/>
      <c r="F13" s="54"/>
      <c r="G13" s="54"/>
      <c r="H13" s="54"/>
      <c r="I13" s="54"/>
      <c r="J13" s="54"/>
    </row>
  </sheetData>
  <mergeCells count="5">
    <mergeCell ref="H5:J5"/>
    <mergeCell ref="A5:A6"/>
    <mergeCell ref="B5:D5"/>
    <mergeCell ref="E5:G5"/>
    <mergeCell ref="A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A9" sqref="A9:A13"/>
    </sheetView>
  </sheetViews>
  <sheetFormatPr defaultRowHeight="12.75" x14ac:dyDescent="0.2"/>
  <cols>
    <col min="1" max="1" width="36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78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21</v>
      </c>
      <c r="C6" s="2" t="s">
        <v>48</v>
      </c>
      <c r="D6" s="2" t="s">
        <v>11</v>
      </c>
      <c r="E6" s="2" t="s">
        <v>22</v>
      </c>
      <c r="F6" s="2" t="s">
        <v>55</v>
      </c>
      <c r="G6" s="2" t="s">
        <v>11</v>
      </c>
      <c r="H6" s="2" t="s">
        <v>23</v>
      </c>
      <c r="I6" s="2" t="s">
        <v>56</v>
      </c>
      <c r="J6" s="2" t="s">
        <v>11</v>
      </c>
    </row>
    <row r="7" spans="1:10" x14ac:dyDescent="0.2">
      <c r="A7" s="3" t="s">
        <v>74</v>
      </c>
      <c r="B7" s="5">
        <f>B9+B11</f>
        <v>18464</v>
      </c>
      <c r="C7" s="5">
        <f>C9+C11</f>
        <v>18459</v>
      </c>
      <c r="D7" s="4">
        <f>C7*100/B7</f>
        <v>99.972920277296367</v>
      </c>
      <c r="E7" s="4">
        <f>SUM(E9:E10)+E11</f>
        <v>16232</v>
      </c>
      <c r="F7" s="4">
        <f>SUM(F9:F10)+F11</f>
        <v>16157</v>
      </c>
      <c r="G7" s="4">
        <f>F7*100/E7</f>
        <v>99.537949728930514</v>
      </c>
      <c r="H7" s="4">
        <f>H9+H10+H11+H12</f>
        <v>17589</v>
      </c>
      <c r="I7" s="4">
        <f>I9+I10+I11+I12</f>
        <v>17474</v>
      </c>
      <c r="J7" s="4">
        <f>I7*100/H7</f>
        <v>99.346182273011536</v>
      </c>
    </row>
    <row r="8" spans="1:10" x14ac:dyDescent="0.2">
      <c r="A8" s="6" t="s">
        <v>73</v>
      </c>
      <c r="B8" s="7"/>
      <c r="C8" s="8"/>
      <c r="D8" s="9"/>
      <c r="E8" s="8"/>
      <c r="F8" s="8"/>
      <c r="G8" s="8"/>
      <c r="H8" s="8"/>
      <c r="I8" s="8"/>
      <c r="J8" s="8"/>
    </row>
    <row r="9" spans="1:10" ht="78.75" x14ac:dyDescent="0.25">
      <c r="A9" s="28" t="s">
        <v>88</v>
      </c>
      <c r="B9" s="58">
        <v>18240</v>
      </c>
      <c r="C9" s="58">
        <v>18235</v>
      </c>
      <c r="D9" s="48">
        <f>C9*100/B9</f>
        <v>99.972587719298247</v>
      </c>
      <c r="E9" s="48">
        <v>14580</v>
      </c>
      <c r="F9" s="48">
        <v>14505</v>
      </c>
      <c r="G9" s="48">
        <f>F9*100/E9</f>
        <v>99.485596707818928</v>
      </c>
      <c r="H9" s="32">
        <v>17349</v>
      </c>
      <c r="I9" s="32">
        <v>17234</v>
      </c>
      <c r="J9" s="32">
        <f>I9*100/H9</f>
        <v>99.33713758718082</v>
      </c>
    </row>
    <row r="10" spans="1:10" ht="31.5" x14ac:dyDescent="0.2">
      <c r="A10" s="30" t="s">
        <v>90</v>
      </c>
      <c r="B10" s="49">
        <v>0</v>
      </c>
      <c r="C10" s="49">
        <v>0</v>
      </c>
      <c r="D10" s="48"/>
      <c r="E10" s="49">
        <v>1150</v>
      </c>
      <c r="F10" s="49">
        <v>1150</v>
      </c>
      <c r="G10" s="48">
        <f>F10*100/E10</f>
        <v>100</v>
      </c>
      <c r="H10" s="57"/>
      <c r="I10" s="57"/>
      <c r="J10" s="32"/>
    </row>
    <row r="11" spans="1:10" ht="31.5" x14ac:dyDescent="0.2">
      <c r="A11" s="30" t="s">
        <v>89</v>
      </c>
      <c r="B11" s="49">
        <v>224</v>
      </c>
      <c r="C11" s="49">
        <v>224</v>
      </c>
      <c r="D11" s="48">
        <f t="shared" ref="D11" si="0">C11*100/B11</f>
        <v>100</v>
      </c>
      <c r="E11" s="49">
        <v>502</v>
      </c>
      <c r="F11" s="49">
        <v>502</v>
      </c>
      <c r="G11" s="48">
        <f t="shared" ref="G11" si="1">F11*100/E11</f>
        <v>100</v>
      </c>
      <c r="H11" s="57">
        <v>240</v>
      </c>
      <c r="I11" s="57">
        <v>240</v>
      </c>
      <c r="J11" s="32">
        <f t="shared" ref="J11" si="2">I11*100/H11</f>
        <v>100</v>
      </c>
    </row>
    <row r="12" spans="1:10" ht="78.75" x14ac:dyDescent="0.25">
      <c r="A12" s="47" t="s">
        <v>91</v>
      </c>
      <c r="B12" s="49"/>
      <c r="C12" s="49"/>
      <c r="D12" s="49"/>
      <c r="E12" s="49"/>
      <c r="F12" s="49"/>
      <c r="G12" s="49"/>
      <c r="H12" s="57"/>
      <c r="I12" s="57"/>
      <c r="J12" s="32"/>
    </row>
    <row r="13" spans="1:10" ht="63" x14ac:dyDescent="0.25">
      <c r="A13" s="29" t="s">
        <v>92</v>
      </c>
      <c r="B13" s="49"/>
      <c r="C13" s="49"/>
      <c r="D13" s="49"/>
      <c r="E13" s="49"/>
      <c r="F13" s="49"/>
      <c r="G13" s="49"/>
      <c r="H13" s="49"/>
      <c r="I13" s="49"/>
      <c r="J13" s="49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9" sqref="A9:A13"/>
    </sheetView>
  </sheetViews>
  <sheetFormatPr defaultRowHeight="12.75" x14ac:dyDescent="0.2"/>
  <cols>
    <col min="1" max="1" width="41.28515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79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24</v>
      </c>
      <c r="C6" s="2" t="s">
        <v>48</v>
      </c>
      <c r="D6" s="2" t="s">
        <v>11</v>
      </c>
      <c r="E6" s="2" t="s">
        <v>25</v>
      </c>
      <c r="F6" s="2" t="s">
        <v>57</v>
      </c>
      <c r="G6" s="2" t="s">
        <v>11</v>
      </c>
      <c r="H6" s="2" t="s">
        <v>26</v>
      </c>
      <c r="I6" s="2" t="s">
        <v>58</v>
      </c>
      <c r="J6" s="2" t="s">
        <v>11</v>
      </c>
    </row>
    <row r="7" spans="1:10" x14ac:dyDescent="0.2">
      <c r="A7" s="3" t="s">
        <v>74</v>
      </c>
      <c r="B7" s="39">
        <f>B9+B12+B10</f>
        <v>56007</v>
      </c>
      <c r="C7" s="39">
        <f>C9+C12+C10</f>
        <v>55787.7</v>
      </c>
      <c r="D7" s="40">
        <f>C7*100/B7</f>
        <v>99.608441801917621</v>
      </c>
      <c r="E7" s="40">
        <f>SUM(E9:E10)+E11+E12</f>
        <v>469084</v>
      </c>
      <c r="F7" s="40">
        <f>SUM(F9:F10)+F11+F12</f>
        <v>468098</v>
      </c>
      <c r="G7" s="40">
        <f>F7*100/E7</f>
        <v>99.789803105627144</v>
      </c>
      <c r="H7" s="40">
        <f>H9+H10+H11+H12</f>
        <v>473433</v>
      </c>
      <c r="I7" s="40">
        <f>I9+I10+I11+I12</f>
        <v>423292</v>
      </c>
      <c r="J7" s="40">
        <f>I7*100/H7</f>
        <v>89.409061049821204</v>
      </c>
    </row>
    <row r="8" spans="1:10" x14ac:dyDescent="0.2">
      <c r="A8" s="6" t="s">
        <v>73</v>
      </c>
      <c r="B8" s="42"/>
      <c r="C8" s="43"/>
      <c r="D8" s="44"/>
      <c r="E8" s="43"/>
      <c r="F8" s="43"/>
      <c r="G8" s="43"/>
      <c r="H8" s="43"/>
      <c r="I8" s="43"/>
      <c r="J8" s="43"/>
    </row>
    <row r="9" spans="1:10" ht="63" x14ac:dyDescent="0.25">
      <c r="A9" s="28" t="s">
        <v>88</v>
      </c>
      <c r="B9" s="38">
        <v>21754</v>
      </c>
      <c r="C9" s="38">
        <v>21534.7</v>
      </c>
      <c r="D9" s="40">
        <f>C9*100/B9</f>
        <v>98.991909533878825</v>
      </c>
      <c r="E9" s="40">
        <v>19870</v>
      </c>
      <c r="F9" s="40">
        <v>19114</v>
      </c>
      <c r="G9" s="40">
        <f>F9*100/E9</f>
        <v>96.195269250125818</v>
      </c>
      <c r="H9" s="41">
        <v>23467</v>
      </c>
      <c r="I9" s="41">
        <v>23326</v>
      </c>
      <c r="J9" s="41">
        <f>I9*100/H9</f>
        <v>99.399156261984913</v>
      </c>
    </row>
    <row r="10" spans="1:10" ht="15.75" x14ac:dyDescent="0.2">
      <c r="A10" s="30" t="s">
        <v>90</v>
      </c>
      <c r="B10" s="43">
        <v>34000</v>
      </c>
      <c r="C10" s="43">
        <v>34000</v>
      </c>
      <c r="D10" s="40">
        <f>C10*100/B10</f>
        <v>100</v>
      </c>
      <c r="E10" s="43"/>
      <c r="F10" s="43"/>
      <c r="G10" s="40"/>
      <c r="H10" s="60" t="s">
        <v>0</v>
      </c>
      <c r="I10" s="45">
        <v>0</v>
      </c>
      <c r="J10" s="41">
        <f>I10*100/H10</f>
        <v>0</v>
      </c>
    </row>
    <row r="11" spans="1:10" ht="31.5" x14ac:dyDescent="0.2">
      <c r="A11" s="30" t="s">
        <v>89</v>
      </c>
      <c r="B11" s="43"/>
      <c r="C11" s="43"/>
      <c r="D11" s="40"/>
      <c r="E11" s="43">
        <v>649</v>
      </c>
      <c r="F11" s="43">
        <v>419</v>
      </c>
      <c r="G11" s="40">
        <f t="shared" ref="G11:G12" si="0">F11*100/E11</f>
        <v>64.560862865947612</v>
      </c>
      <c r="H11" s="45"/>
      <c r="I11" s="45"/>
      <c r="J11" s="41"/>
    </row>
    <row r="12" spans="1:10" ht="63" x14ac:dyDescent="0.25">
      <c r="A12" s="47" t="s">
        <v>91</v>
      </c>
      <c r="B12" s="43">
        <v>253</v>
      </c>
      <c r="C12" s="43">
        <v>253</v>
      </c>
      <c r="D12" s="40">
        <f t="shared" ref="D12" si="1">C12*100/B12</f>
        <v>100</v>
      </c>
      <c r="E12" s="43">
        <v>448565</v>
      </c>
      <c r="F12" s="43">
        <v>448565</v>
      </c>
      <c r="G12" s="40">
        <f t="shared" si="0"/>
        <v>100</v>
      </c>
      <c r="H12" s="60" t="s">
        <v>2</v>
      </c>
      <c r="I12" s="60" t="s">
        <v>2</v>
      </c>
      <c r="J12" s="41">
        <f t="shared" ref="J12" si="2">I12*100/H12</f>
        <v>100</v>
      </c>
    </row>
    <row r="13" spans="1:10" ht="63" x14ac:dyDescent="0.25">
      <c r="A13" s="29" t="s">
        <v>92</v>
      </c>
      <c r="B13" s="43"/>
      <c r="C13" s="43"/>
      <c r="D13" s="43"/>
      <c r="E13" s="43"/>
      <c r="F13" s="43"/>
      <c r="G13" s="43"/>
      <c r="H13" s="43"/>
      <c r="I13" s="43"/>
      <c r="J13" s="4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A9" sqref="A9:A13"/>
    </sheetView>
  </sheetViews>
  <sheetFormatPr defaultRowHeight="12.75" x14ac:dyDescent="0.2"/>
  <cols>
    <col min="1" max="1" width="41.140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80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27</v>
      </c>
      <c r="C6" s="2" t="s">
        <v>48</v>
      </c>
      <c r="D6" s="2" t="s">
        <v>11</v>
      </c>
      <c r="E6" s="2" t="s">
        <v>28</v>
      </c>
      <c r="F6" s="2" t="s">
        <v>59</v>
      </c>
      <c r="G6" s="2" t="s">
        <v>11</v>
      </c>
      <c r="H6" s="2" t="s">
        <v>29</v>
      </c>
      <c r="I6" s="2" t="s">
        <v>60</v>
      </c>
      <c r="J6" s="2" t="s">
        <v>11</v>
      </c>
    </row>
    <row r="7" spans="1:10" x14ac:dyDescent="0.2">
      <c r="A7" s="3" t="s">
        <v>74</v>
      </c>
      <c r="B7" s="5">
        <f>B9+B10</f>
        <v>26993</v>
      </c>
      <c r="C7" s="4">
        <f>SUM(C9:C10)</f>
        <v>26990</v>
      </c>
      <c r="D7" s="4">
        <f>C7*100/B7</f>
        <v>99.988886007483416</v>
      </c>
      <c r="E7" s="4">
        <f>SUM(E9:E10)+E11+E12</f>
        <v>24600</v>
      </c>
      <c r="F7" s="4">
        <f>SUM(F9:F10)+F11+F12</f>
        <v>24548</v>
      </c>
      <c r="G7" s="4">
        <f>F7*100/E7</f>
        <v>99.788617886178855</v>
      </c>
      <c r="H7" s="4">
        <f>H9+H10+H11+H12</f>
        <v>29971</v>
      </c>
      <c r="I7" s="4">
        <f>I9+I10+I11+I12</f>
        <v>28560</v>
      </c>
      <c r="J7" s="4">
        <f>I7*100/H7</f>
        <v>95.292115711854791</v>
      </c>
    </row>
    <row r="8" spans="1:10" x14ac:dyDescent="0.2">
      <c r="A8" s="6" t="s">
        <v>73</v>
      </c>
      <c r="B8" s="7"/>
      <c r="C8" s="8"/>
      <c r="D8" s="9"/>
      <c r="E8" s="8"/>
      <c r="F8" s="8"/>
      <c r="G8" s="8"/>
      <c r="H8" s="8"/>
      <c r="I8" s="8"/>
      <c r="J8" s="8"/>
    </row>
    <row r="9" spans="1:10" ht="63" x14ac:dyDescent="0.2">
      <c r="A9" s="62" t="s">
        <v>88</v>
      </c>
      <c r="B9" s="34">
        <v>26993</v>
      </c>
      <c r="C9" s="34">
        <v>26990</v>
      </c>
      <c r="D9" s="52">
        <f>C9*100/B9</f>
        <v>99.988886007483416</v>
      </c>
      <c r="E9" s="52">
        <v>23311</v>
      </c>
      <c r="F9" s="52">
        <v>23259</v>
      </c>
      <c r="G9" s="52">
        <f>F9*100/E9</f>
        <v>99.776929346660381</v>
      </c>
      <c r="H9" s="33">
        <v>28683</v>
      </c>
      <c r="I9" s="33">
        <v>27272</v>
      </c>
      <c r="J9" s="33">
        <f>I9*100/H9</f>
        <v>95.080709828121186</v>
      </c>
    </row>
    <row r="10" spans="1:10" ht="15.75" x14ac:dyDescent="0.2">
      <c r="A10" s="62" t="s">
        <v>90</v>
      </c>
      <c r="B10" s="54"/>
      <c r="C10" s="54"/>
      <c r="D10" s="55"/>
      <c r="E10" s="54"/>
      <c r="F10" s="54"/>
      <c r="G10" s="52"/>
      <c r="H10" s="61"/>
      <c r="I10" s="61"/>
      <c r="J10" s="33"/>
    </row>
    <row r="11" spans="1:10" ht="31.5" x14ac:dyDescent="0.2">
      <c r="A11" s="62" t="s">
        <v>89</v>
      </c>
      <c r="B11" s="54"/>
      <c r="C11" s="54"/>
      <c r="D11" s="54"/>
      <c r="E11" s="54">
        <v>505</v>
      </c>
      <c r="F11" s="54">
        <v>505</v>
      </c>
      <c r="G11" s="52">
        <f t="shared" ref="G11:G12" si="0">F11*100/E11</f>
        <v>100</v>
      </c>
      <c r="H11" s="64" t="s">
        <v>1</v>
      </c>
      <c r="I11" s="64" t="s">
        <v>1</v>
      </c>
      <c r="J11" s="33">
        <f t="shared" ref="J11" si="1">I11*100/H11</f>
        <v>100</v>
      </c>
    </row>
    <row r="12" spans="1:10" ht="63" x14ac:dyDescent="0.2">
      <c r="A12" s="62" t="s">
        <v>91</v>
      </c>
      <c r="B12" s="54"/>
      <c r="C12" s="54"/>
      <c r="D12" s="54"/>
      <c r="E12" s="54">
        <v>784</v>
      </c>
      <c r="F12" s="54">
        <v>784</v>
      </c>
      <c r="G12" s="52">
        <f t="shared" si="0"/>
        <v>100</v>
      </c>
      <c r="H12" s="61"/>
      <c r="I12" s="61"/>
      <c r="J12" s="33"/>
    </row>
    <row r="13" spans="1:10" ht="63" x14ac:dyDescent="0.2">
      <c r="A13" s="65" t="s">
        <v>92</v>
      </c>
      <c r="B13" s="54"/>
      <c r="C13" s="54"/>
      <c r="D13" s="54"/>
      <c r="E13" s="54"/>
      <c r="F13" s="54"/>
      <c r="G13" s="54"/>
      <c r="H13" s="61"/>
      <c r="I13" s="61"/>
      <c r="J13" s="61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6" workbookViewId="0">
      <selection activeCell="A9" sqref="A9:A13"/>
    </sheetView>
  </sheetViews>
  <sheetFormatPr defaultRowHeight="12.75" x14ac:dyDescent="0.2"/>
  <cols>
    <col min="1" max="1" width="43.28515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1" x14ac:dyDescent="0.2">
      <c r="I1" t="s">
        <v>87</v>
      </c>
    </row>
    <row r="2" spans="1:11" ht="31.5" customHeight="1" x14ac:dyDescent="0.2">
      <c r="A2" s="20" t="s">
        <v>81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1"/>
    </row>
    <row r="5" spans="1:11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1" ht="42.75" customHeight="1" x14ac:dyDescent="0.2">
      <c r="A6" s="22"/>
      <c r="B6" s="2" t="s">
        <v>30</v>
      </c>
      <c r="C6" s="2" t="s">
        <v>48</v>
      </c>
      <c r="D6" s="2" t="s">
        <v>11</v>
      </c>
      <c r="E6" s="2" t="s">
        <v>31</v>
      </c>
      <c r="F6" s="2" t="s">
        <v>61</v>
      </c>
      <c r="G6" s="2" t="s">
        <v>11</v>
      </c>
      <c r="H6" s="2" t="s">
        <v>32</v>
      </c>
      <c r="I6" s="2" t="s">
        <v>62</v>
      </c>
      <c r="J6" s="2" t="s">
        <v>11</v>
      </c>
    </row>
    <row r="7" spans="1:11" x14ac:dyDescent="0.2">
      <c r="A7" s="3" t="s">
        <v>74</v>
      </c>
      <c r="B7" s="5">
        <f>B9+B10</f>
        <v>30334</v>
      </c>
      <c r="C7" s="4">
        <f>SUM(C9:C10)</f>
        <v>30329</v>
      </c>
      <c r="D7" s="4">
        <f>C7*100/B7</f>
        <v>99.983516845783612</v>
      </c>
      <c r="E7" s="4">
        <f>SUM(E9:E10)+E12+E11</f>
        <v>30022</v>
      </c>
      <c r="F7" s="4">
        <f>SUM(F9:F10)+F12+F11</f>
        <v>29720</v>
      </c>
      <c r="G7" s="4">
        <f>F7*100/E7</f>
        <v>98.994071014589295</v>
      </c>
      <c r="H7" s="4">
        <f>SUM(H9:H10)</f>
        <v>38210</v>
      </c>
      <c r="I7" s="4">
        <f>SUM(I9:I10)</f>
        <v>37659</v>
      </c>
      <c r="J7" s="4">
        <f>I7*100/H7</f>
        <v>98.557969118031934</v>
      </c>
    </row>
    <row r="8" spans="1:11" x14ac:dyDescent="0.2">
      <c r="A8" s="6" t="s">
        <v>73</v>
      </c>
      <c r="B8" s="7"/>
      <c r="C8" s="8"/>
      <c r="D8" s="9"/>
      <c r="E8" s="8"/>
      <c r="F8" s="8"/>
      <c r="G8" s="8"/>
      <c r="H8" s="8"/>
      <c r="I8" s="8"/>
      <c r="J8" s="8"/>
    </row>
    <row r="9" spans="1:11" ht="63" x14ac:dyDescent="0.25">
      <c r="A9" s="47" t="s">
        <v>88</v>
      </c>
      <c r="B9" s="58">
        <v>30334</v>
      </c>
      <c r="C9" s="58">
        <v>30329</v>
      </c>
      <c r="D9" s="48">
        <f>C9*100/B9</f>
        <v>99.983516845783612</v>
      </c>
      <c r="E9" s="48">
        <v>28841</v>
      </c>
      <c r="F9" s="48">
        <v>28539</v>
      </c>
      <c r="G9" s="48">
        <f>F9*100/E9</f>
        <v>98.952879581151834</v>
      </c>
      <c r="H9" s="32">
        <v>34679</v>
      </c>
      <c r="I9" s="32">
        <v>34128</v>
      </c>
      <c r="J9" s="32">
        <f>I9*100/H9</f>
        <v>98.411142189797857</v>
      </c>
      <c r="K9" s="17"/>
    </row>
    <row r="10" spans="1:11" ht="15.75" x14ac:dyDescent="0.25">
      <c r="A10" s="47" t="s">
        <v>90</v>
      </c>
      <c r="B10" s="49">
        <v>0</v>
      </c>
      <c r="C10" s="49">
        <v>0</v>
      </c>
      <c r="D10" s="50">
        <v>0</v>
      </c>
      <c r="E10" s="49"/>
      <c r="F10" s="49"/>
      <c r="G10" s="48"/>
      <c r="H10" s="57">
        <v>3531</v>
      </c>
      <c r="I10" s="57">
        <v>3531</v>
      </c>
      <c r="J10" s="32">
        <f t="shared" ref="J10" si="0">I10*100/H10</f>
        <v>100</v>
      </c>
      <c r="K10" s="17"/>
    </row>
    <row r="11" spans="1:11" ht="31.5" x14ac:dyDescent="0.25">
      <c r="A11" s="47" t="s">
        <v>89</v>
      </c>
      <c r="B11" s="49"/>
      <c r="C11" s="49"/>
      <c r="D11" s="49"/>
      <c r="E11" s="49">
        <v>603</v>
      </c>
      <c r="F11" s="49">
        <v>603</v>
      </c>
      <c r="G11" s="48">
        <f t="shared" ref="G11" si="1">F11*100/E11</f>
        <v>100</v>
      </c>
      <c r="H11" s="49"/>
      <c r="I11" s="49"/>
      <c r="J11" s="48"/>
    </row>
    <row r="12" spans="1:11" ht="63" x14ac:dyDescent="0.25">
      <c r="A12" s="47" t="s">
        <v>91</v>
      </c>
      <c r="B12" s="49"/>
      <c r="C12" s="49"/>
      <c r="D12" s="49"/>
      <c r="E12" s="49">
        <v>578</v>
      </c>
      <c r="F12" s="49">
        <v>578</v>
      </c>
      <c r="G12" s="48">
        <f t="shared" ref="G12" si="2">F12*100/E12</f>
        <v>100</v>
      </c>
      <c r="H12" s="49"/>
      <c r="I12" s="49"/>
      <c r="J12" s="48"/>
    </row>
    <row r="13" spans="1:11" ht="63" x14ac:dyDescent="0.25">
      <c r="A13" s="66" t="s">
        <v>92</v>
      </c>
      <c r="B13" s="49"/>
      <c r="C13" s="49"/>
      <c r="D13" s="49"/>
      <c r="E13" s="49"/>
      <c r="F13" s="49"/>
      <c r="G13" s="49"/>
      <c r="H13" s="49"/>
      <c r="I13" s="49"/>
      <c r="J13" s="49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N22" sqref="N22"/>
    </sheetView>
  </sheetViews>
  <sheetFormatPr defaultRowHeight="12.75" x14ac:dyDescent="0.2"/>
  <cols>
    <col min="1" max="1" width="37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82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33</v>
      </c>
      <c r="C6" s="2" t="s">
        <v>48</v>
      </c>
      <c r="D6" s="2" t="s">
        <v>11</v>
      </c>
      <c r="E6" s="2" t="s">
        <v>34</v>
      </c>
      <c r="F6" s="2" t="s">
        <v>63</v>
      </c>
      <c r="G6" s="2" t="s">
        <v>11</v>
      </c>
      <c r="H6" s="2" t="s">
        <v>35</v>
      </c>
      <c r="I6" s="2" t="s">
        <v>64</v>
      </c>
      <c r="J6" s="2" t="s">
        <v>11</v>
      </c>
    </row>
    <row r="7" spans="1:10" x14ac:dyDescent="0.2">
      <c r="A7" s="3" t="s">
        <v>74</v>
      </c>
      <c r="B7" s="35">
        <f>B9+B10</f>
        <v>33846</v>
      </c>
      <c r="C7" s="10">
        <f>SUM(C9:C10)</f>
        <v>33777</v>
      </c>
      <c r="D7" s="10">
        <f>C7*100/B7</f>
        <v>99.796135436979256</v>
      </c>
      <c r="E7" s="10">
        <f>SUM(E9:E10)+E11+E12</f>
        <v>112510</v>
      </c>
      <c r="F7" s="10">
        <f>SUM(F9:F10)+F11+F12</f>
        <v>111448</v>
      </c>
      <c r="G7" s="10">
        <f>F7*100/E7</f>
        <v>99.056083903653004</v>
      </c>
      <c r="H7" s="10">
        <f>SUM(H9:H10)</f>
        <v>40232</v>
      </c>
      <c r="I7" s="10">
        <f>SUM(I9:I10)</f>
        <v>39716</v>
      </c>
      <c r="J7" s="10">
        <f>I7*100/H7</f>
        <v>98.717438854643063</v>
      </c>
    </row>
    <row r="8" spans="1:10" x14ac:dyDescent="0.2">
      <c r="A8" s="6" t="s">
        <v>73</v>
      </c>
      <c r="B8" s="36"/>
      <c r="C8" s="11"/>
      <c r="D8" s="37"/>
      <c r="E8" s="11"/>
      <c r="F8" s="11"/>
      <c r="G8" s="11"/>
      <c r="H8" s="11"/>
      <c r="I8" s="11"/>
      <c r="J8" s="11"/>
    </row>
    <row r="9" spans="1:10" ht="78.75" x14ac:dyDescent="0.2">
      <c r="A9" s="30" t="s">
        <v>88</v>
      </c>
      <c r="B9" s="38">
        <v>33846</v>
      </c>
      <c r="C9" s="38">
        <v>33777</v>
      </c>
      <c r="D9" s="40">
        <f>C9*100/B9</f>
        <v>99.796135436979256</v>
      </c>
      <c r="E9" s="40">
        <v>33354</v>
      </c>
      <c r="F9" s="40">
        <v>32292</v>
      </c>
      <c r="G9" s="40">
        <f>F9*100/E9</f>
        <v>96.815974096060444</v>
      </c>
      <c r="H9" s="41">
        <v>40232</v>
      </c>
      <c r="I9" s="41">
        <v>39716</v>
      </c>
      <c r="J9" s="41">
        <f>I9*100/H9</f>
        <v>98.717438854643063</v>
      </c>
    </row>
    <row r="10" spans="1:10" ht="15.75" x14ac:dyDescent="0.2">
      <c r="A10" s="30" t="s">
        <v>90</v>
      </c>
      <c r="B10" s="43"/>
      <c r="C10" s="43"/>
      <c r="D10" s="44"/>
      <c r="E10" s="43"/>
      <c r="F10" s="43"/>
      <c r="G10" s="40"/>
      <c r="H10" s="43"/>
      <c r="I10" s="43"/>
      <c r="J10" s="40"/>
    </row>
    <row r="11" spans="1:10" ht="31.5" x14ac:dyDescent="0.2">
      <c r="A11" s="30" t="s">
        <v>89</v>
      </c>
      <c r="B11" s="43"/>
      <c r="C11" s="43"/>
      <c r="D11" s="43"/>
      <c r="E11" s="43">
        <v>88</v>
      </c>
      <c r="F11" s="43">
        <v>88</v>
      </c>
      <c r="G11" s="40">
        <f t="shared" ref="G11:G12" si="0">F11*100/E11</f>
        <v>100</v>
      </c>
      <c r="H11" s="43"/>
      <c r="I11" s="43"/>
      <c r="J11" s="43"/>
    </row>
    <row r="12" spans="1:10" ht="78.75" x14ac:dyDescent="0.2">
      <c r="A12" s="30" t="s">
        <v>91</v>
      </c>
      <c r="B12" s="43"/>
      <c r="C12" s="43"/>
      <c r="D12" s="43"/>
      <c r="E12" s="43">
        <v>79068</v>
      </c>
      <c r="F12" s="43">
        <v>79068</v>
      </c>
      <c r="G12" s="40">
        <f t="shared" si="0"/>
        <v>100</v>
      </c>
      <c r="H12" s="43"/>
      <c r="I12" s="43"/>
      <c r="J12" s="43"/>
    </row>
    <row r="13" spans="1:10" ht="63" x14ac:dyDescent="0.2">
      <c r="A13" s="63" t="s">
        <v>92</v>
      </c>
      <c r="B13" s="43"/>
      <c r="C13" s="43"/>
      <c r="D13" s="43"/>
      <c r="E13" s="43"/>
      <c r="F13" s="43"/>
      <c r="G13" s="43"/>
      <c r="H13" s="43"/>
      <c r="I13" s="43"/>
      <c r="J13" s="4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H11" sqref="H11"/>
    </sheetView>
  </sheetViews>
  <sheetFormatPr defaultRowHeight="12.75" x14ac:dyDescent="0.2"/>
  <cols>
    <col min="1" max="1" width="31.28515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87</v>
      </c>
    </row>
    <row r="2" spans="1:10" ht="31.5" customHeight="1" x14ac:dyDescent="0.2">
      <c r="A2" s="20" t="s">
        <v>83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">
      <c r="A3" s="1"/>
    </row>
    <row r="5" spans="1:10" x14ac:dyDescent="0.2">
      <c r="A5" s="21" t="s">
        <v>10</v>
      </c>
      <c r="B5" s="23">
        <v>2017</v>
      </c>
      <c r="C5" s="24"/>
      <c r="D5" s="25"/>
      <c r="E5" s="23">
        <v>2018</v>
      </c>
      <c r="F5" s="24"/>
      <c r="G5" s="25"/>
      <c r="H5" s="23">
        <v>2019</v>
      </c>
      <c r="I5" s="24"/>
      <c r="J5" s="25"/>
    </row>
    <row r="6" spans="1:10" ht="42.75" customHeight="1" x14ac:dyDescent="0.2">
      <c r="A6" s="22"/>
      <c r="B6" s="2" t="s">
        <v>36</v>
      </c>
      <c r="C6" s="2" t="s">
        <v>48</v>
      </c>
      <c r="D6" s="2" t="s">
        <v>11</v>
      </c>
      <c r="E6" s="2" t="s">
        <v>37</v>
      </c>
      <c r="F6" s="2" t="s">
        <v>65</v>
      </c>
      <c r="G6" s="2" t="s">
        <v>11</v>
      </c>
      <c r="H6" s="2" t="s">
        <v>38</v>
      </c>
      <c r="I6" s="2" t="s">
        <v>66</v>
      </c>
      <c r="J6" s="2" t="s">
        <v>11</v>
      </c>
    </row>
    <row r="7" spans="1:10" x14ac:dyDescent="0.2">
      <c r="A7" s="3" t="s">
        <v>74</v>
      </c>
      <c r="B7" s="5">
        <f>B9+B10</f>
        <v>38257</v>
      </c>
      <c r="C7" s="4">
        <f>SUM(C9:C10)</f>
        <v>38234</v>
      </c>
      <c r="D7" s="4">
        <f>C7*100/B7</f>
        <v>99.939880283346838</v>
      </c>
      <c r="E7" s="4">
        <f>SUM(E9:E10)</f>
        <v>36662</v>
      </c>
      <c r="F7" s="4">
        <f>SUM(F9:F10)</f>
        <v>36176</v>
      </c>
      <c r="G7" s="4">
        <f>F7*100/E7</f>
        <v>98.674376738857674</v>
      </c>
      <c r="H7" s="4">
        <f>H9+H10+H11</f>
        <v>44543</v>
      </c>
      <c r="I7" s="4">
        <f>I9+I10+I11</f>
        <v>43867</v>
      </c>
      <c r="J7" s="4">
        <f>I7*100/H7</f>
        <v>98.482365354825674</v>
      </c>
    </row>
    <row r="8" spans="1:10" x14ac:dyDescent="0.2">
      <c r="A8" s="6" t="s">
        <v>73</v>
      </c>
      <c r="B8" s="7"/>
      <c r="C8" s="8"/>
      <c r="D8" s="9"/>
      <c r="E8" s="8"/>
      <c r="F8" s="8"/>
      <c r="G8" s="8"/>
      <c r="H8" s="8"/>
      <c r="I8" s="8"/>
      <c r="J8" s="8"/>
    </row>
    <row r="9" spans="1:10" ht="78.75" x14ac:dyDescent="0.2">
      <c r="A9" s="27" t="s">
        <v>88</v>
      </c>
      <c r="B9" s="38">
        <v>38257</v>
      </c>
      <c r="C9" s="38">
        <v>38234</v>
      </c>
      <c r="D9" s="40">
        <f>C9*100/B9</f>
        <v>99.939880283346838</v>
      </c>
      <c r="E9" s="40">
        <v>36662</v>
      </c>
      <c r="F9" s="40">
        <v>36176</v>
      </c>
      <c r="G9" s="40">
        <f>F9*100/E9</f>
        <v>98.674376738857674</v>
      </c>
      <c r="H9" s="41">
        <v>44213</v>
      </c>
      <c r="I9" s="41">
        <v>43537</v>
      </c>
      <c r="J9" s="41">
        <f>I9*100/H9</f>
        <v>98.471037930020586</v>
      </c>
    </row>
    <row r="10" spans="1:10" ht="31.5" x14ac:dyDescent="0.2">
      <c r="A10" s="27" t="s">
        <v>90</v>
      </c>
      <c r="B10" s="43"/>
      <c r="C10" s="43"/>
      <c r="D10" s="44"/>
      <c r="E10" s="43"/>
      <c r="F10" s="43"/>
      <c r="G10" s="40"/>
      <c r="H10" s="45"/>
      <c r="I10" s="45"/>
      <c r="J10" s="41"/>
    </row>
    <row r="11" spans="1:10" ht="47.25" x14ac:dyDescent="0.2">
      <c r="A11" s="27" t="s">
        <v>89</v>
      </c>
      <c r="B11" s="43"/>
      <c r="C11" s="43"/>
      <c r="D11" s="43"/>
      <c r="E11" s="43"/>
      <c r="F11" s="43"/>
      <c r="G11" s="43"/>
      <c r="H11" s="60" t="s">
        <v>7</v>
      </c>
      <c r="I11" s="60" t="s">
        <v>7</v>
      </c>
      <c r="J11" s="41">
        <f t="shared" ref="J11" si="0">I11*100/H11</f>
        <v>100</v>
      </c>
    </row>
    <row r="12" spans="1:10" ht="94.5" x14ac:dyDescent="0.2">
      <c r="A12" s="27" t="s">
        <v>91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78.75" x14ac:dyDescent="0.2">
      <c r="A13" s="67" t="s">
        <v>92</v>
      </c>
      <c r="B13" s="43"/>
      <c r="C13" s="43"/>
      <c r="D13" s="43"/>
      <c r="E13" s="43"/>
      <c r="F13" s="43"/>
      <c r="G13" s="43"/>
      <c r="H13" s="43"/>
      <c r="I13" s="43"/>
      <c r="J13" s="4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 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 </vt:lpstr>
      <vt:lpstr>ноябрь  </vt:lpstr>
      <vt:lpstr>декабрь 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Crown</cp:lastModifiedBy>
  <dcterms:created xsi:type="dcterms:W3CDTF">2018-07-24T05:19:00Z</dcterms:created>
  <dcterms:modified xsi:type="dcterms:W3CDTF">2020-02-27T05:28:30Z</dcterms:modified>
</cp:coreProperties>
</file>